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rtn\Desktop\R5準備\掲載依頼書類\申込書\"/>
    </mc:Choice>
  </mc:AlternateContent>
  <bookViews>
    <workbookView xWindow="0" yWindow="0" windowWidth="19200" windowHeight="10665" activeTab="3"/>
  </bookViews>
  <sheets>
    <sheet name="記入例" sheetId="9" r:id="rId1"/>
    <sheet name="健診ドック料金表" sheetId="15" r:id="rId2"/>
    <sheet name="オプション料金表" sheetId="14" r:id="rId3"/>
    <sheet name="情報記入欄" sheetId="6" r:id="rId4"/>
  </sheets>
  <definedNames>
    <definedName name="_xlnm.Print_Area" localSheetId="2">オプション料金表!$A$1:$AJ$42</definedName>
    <definedName name="_xlnm.Print_Area" localSheetId="0">記入例!$A$1:$W$58</definedName>
    <definedName name="_xlnm.Print_Area" localSheetId="1">健診ドック料金表!$A$1:$AN$71</definedName>
    <definedName name="_xlnm.Print_Area" localSheetId="3">情報記入欄!$A$1:$X$58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 i="6" l="1"/>
  <c r="A59" i="6"/>
  <c r="AB59" i="6"/>
  <c r="AC59" i="6"/>
  <c r="AD59" i="6"/>
  <c r="AE59" i="6"/>
  <c r="AF59" i="6"/>
  <c r="AG59" i="6"/>
  <c r="AH59" i="6"/>
  <c r="AI59" i="6"/>
  <c r="AJ59" i="6"/>
  <c r="AK59" i="6"/>
  <c r="AL59" i="6"/>
  <c r="AM59" i="6"/>
  <c r="AN59" i="6"/>
  <c r="AO59" i="6"/>
  <c r="A60" i="6"/>
  <c r="AB60" i="6"/>
  <c r="AC60" i="6"/>
  <c r="AD60" i="6"/>
  <c r="AE60" i="6"/>
  <c r="AF60" i="6"/>
  <c r="AG60" i="6"/>
  <c r="AH60" i="6"/>
  <c r="AI60" i="6"/>
  <c r="AJ60" i="6"/>
  <c r="AK60" i="6"/>
  <c r="AL60" i="6"/>
  <c r="AM60" i="6"/>
  <c r="AN60" i="6"/>
  <c r="AO60" i="6"/>
  <c r="A61" i="6"/>
  <c r="AB61" i="6"/>
  <c r="AC61" i="6"/>
  <c r="AD61" i="6"/>
  <c r="AE61" i="6"/>
  <c r="AF61" i="6"/>
  <c r="AG61" i="6"/>
  <c r="AH61" i="6"/>
  <c r="AI61" i="6"/>
  <c r="AJ61" i="6"/>
  <c r="AK61" i="6"/>
  <c r="AL61" i="6"/>
  <c r="AM61" i="6"/>
  <c r="AN61" i="6"/>
  <c r="AO61" i="6"/>
  <c r="A62" i="6"/>
  <c r="AB62" i="6"/>
  <c r="AC62" i="6"/>
  <c r="AD62" i="6"/>
  <c r="AE62" i="6"/>
  <c r="AF62" i="6"/>
  <c r="AG62" i="6"/>
  <c r="AH62" i="6"/>
  <c r="AI62" i="6"/>
  <c r="AJ62" i="6"/>
  <c r="AK62" i="6"/>
  <c r="AL62" i="6"/>
  <c r="AM62" i="6"/>
  <c r="AN62" i="6"/>
  <c r="AO62" i="6"/>
  <c r="A63" i="6"/>
  <c r="AB63" i="6"/>
  <c r="AC63" i="6"/>
  <c r="AD63" i="6"/>
  <c r="AE63" i="6"/>
  <c r="AF63" i="6"/>
  <c r="AG63" i="6"/>
  <c r="AH63" i="6"/>
  <c r="AI63" i="6"/>
  <c r="AJ63" i="6"/>
  <c r="AK63" i="6"/>
  <c r="AL63" i="6"/>
  <c r="AM63" i="6"/>
  <c r="AN63" i="6"/>
  <c r="AO63" i="6"/>
  <c r="A64" i="6"/>
  <c r="AB64" i="6"/>
  <c r="AC64" i="6"/>
  <c r="AD64" i="6"/>
  <c r="AE64" i="6"/>
  <c r="AF64" i="6"/>
  <c r="AG64" i="6"/>
  <c r="AH64" i="6"/>
  <c r="AI64" i="6"/>
  <c r="AJ64" i="6"/>
  <c r="AK64" i="6"/>
  <c r="AL64" i="6"/>
  <c r="AM64" i="6"/>
  <c r="AN64" i="6"/>
  <c r="AO64" i="6"/>
  <c r="A65" i="6"/>
  <c r="AB65" i="6"/>
  <c r="AC65" i="6"/>
  <c r="AD65" i="6"/>
  <c r="AE65" i="6"/>
  <c r="AF65" i="6"/>
  <c r="AG65" i="6"/>
  <c r="AH65" i="6"/>
  <c r="AI65" i="6"/>
  <c r="AJ65" i="6"/>
  <c r="AK65" i="6"/>
  <c r="AL65" i="6"/>
  <c r="AM65" i="6"/>
  <c r="AN65" i="6"/>
  <c r="AO65" i="6"/>
  <c r="A66" i="6"/>
  <c r="AB66" i="6"/>
  <c r="AC66" i="6"/>
  <c r="AD66" i="6"/>
  <c r="AE66" i="6"/>
  <c r="AF66" i="6"/>
  <c r="AG66" i="6"/>
  <c r="AH66" i="6"/>
  <c r="AI66" i="6"/>
  <c r="AJ66" i="6"/>
  <c r="AK66" i="6"/>
  <c r="AL66" i="6"/>
  <c r="AM66" i="6"/>
  <c r="AN66" i="6"/>
  <c r="AO66" i="6"/>
  <c r="A67" i="6"/>
  <c r="AB67" i="6"/>
  <c r="AC67" i="6"/>
  <c r="AD67" i="6"/>
  <c r="AE67" i="6"/>
  <c r="AF67" i="6"/>
  <c r="AG67" i="6"/>
  <c r="AH67" i="6"/>
  <c r="AI67" i="6"/>
  <c r="AJ67" i="6"/>
  <c r="AK67" i="6"/>
  <c r="AL67" i="6"/>
  <c r="AM67" i="6"/>
  <c r="AN67" i="6"/>
  <c r="AO67" i="6"/>
  <c r="A68" i="6"/>
  <c r="AB68" i="6"/>
  <c r="AC68" i="6"/>
  <c r="AD68" i="6"/>
  <c r="AE68" i="6"/>
  <c r="AF68" i="6"/>
  <c r="AG68" i="6"/>
  <c r="AH68" i="6"/>
  <c r="AI68" i="6"/>
  <c r="AJ68" i="6"/>
  <c r="AK68" i="6"/>
  <c r="AL68" i="6"/>
  <c r="AM68" i="6"/>
  <c r="AN68" i="6"/>
  <c r="AO68" i="6"/>
  <c r="A69" i="6"/>
  <c r="AB69" i="6"/>
  <c r="AC69" i="6"/>
  <c r="AD69" i="6"/>
  <c r="AE69" i="6"/>
  <c r="AF69" i="6"/>
  <c r="AG69" i="6"/>
  <c r="AH69" i="6"/>
  <c r="AI69" i="6"/>
  <c r="AJ69" i="6"/>
  <c r="AK69" i="6"/>
  <c r="AL69" i="6"/>
  <c r="AM69" i="6"/>
  <c r="AN69" i="6"/>
  <c r="AO69" i="6"/>
  <c r="A70" i="6"/>
  <c r="AB70" i="6"/>
  <c r="AC70" i="6"/>
  <c r="AD70" i="6"/>
  <c r="AE70" i="6"/>
  <c r="AF70" i="6"/>
  <c r="AG70" i="6"/>
  <c r="AH70" i="6"/>
  <c r="AI70" i="6"/>
  <c r="AJ70" i="6"/>
  <c r="AK70" i="6"/>
  <c r="AL70" i="6"/>
  <c r="AM70" i="6"/>
  <c r="AN70" i="6"/>
  <c r="AO70" i="6"/>
  <c r="A71" i="6"/>
  <c r="AB71" i="6"/>
  <c r="AC71" i="6"/>
  <c r="AD71" i="6"/>
  <c r="AE71" i="6"/>
  <c r="AF71" i="6"/>
  <c r="AG71" i="6"/>
  <c r="AH71" i="6"/>
  <c r="AI71" i="6"/>
  <c r="AJ71" i="6"/>
  <c r="AK71" i="6"/>
  <c r="AL71" i="6"/>
  <c r="AM71" i="6"/>
  <c r="AN71" i="6"/>
  <c r="AO71" i="6"/>
  <c r="A72" i="6"/>
  <c r="AB72" i="6"/>
  <c r="AC72" i="6"/>
  <c r="AD72" i="6"/>
  <c r="AE72" i="6"/>
  <c r="AF72" i="6"/>
  <c r="AG72" i="6"/>
  <c r="AH72" i="6"/>
  <c r="AI72" i="6"/>
  <c r="AJ72" i="6"/>
  <c r="AK72" i="6"/>
  <c r="AL72" i="6"/>
  <c r="AM72" i="6"/>
  <c r="AN72" i="6"/>
  <c r="AO72" i="6"/>
  <c r="A73" i="6"/>
  <c r="AB73" i="6"/>
  <c r="AC73" i="6"/>
  <c r="AD73" i="6"/>
  <c r="AE73" i="6"/>
  <c r="AF73" i="6"/>
  <c r="AG73" i="6"/>
  <c r="AH73" i="6"/>
  <c r="AI73" i="6"/>
  <c r="AJ73" i="6"/>
  <c r="AK73" i="6"/>
  <c r="AL73" i="6"/>
  <c r="AM73" i="6"/>
  <c r="AN73" i="6"/>
  <c r="AO73" i="6"/>
  <c r="A74" i="6"/>
  <c r="AB74" i="6"/>
  <c r="AC74" i="6"/>
  <c r="AD74" i="6"/>
  <c r="AE74" i="6"/>
  <c r="AF74" i="6"/>
  <c r="AG74" i="6"/>
  <c r="AH74" i="6"/>
  <c r="AI74" i="6"/>
  <c r="AJ74" i="6"/>
  <c r="AK74" i="6"/>
  <c r="AL74" i="6"/>
  <c r="AM74" i="6"/>
  <c r="AN74" i="6"/>
  <c r="AO74" i="6"/>
  <c r="A75" i="6"/>
  <c r="AB75" i="6"/>
  <c r="AC75" i="6"/>
  <c r="AD75" i="6"/>
  <c r="AE75" i="6"/>
  <c r="AF75" i="6"/>
  <c r="AG75" i="6"/>
  <c r="AH75" i="6"/>
  <c r="AI75" i="6"/>
  <c r="AJ75" i="6"/>
  <c r="AK75" i="6"/>
  <c r="AL75" i="6"/>
  <c r="AM75" i="6"/>
  <c r="AN75" i="6"/>
  <c r="AO75" i="6"/>
  <c r="A76" i="6"/>
  <c r="AB76" i="6"/>
  <c r="AC76" i="6"/>
  <c r="AD76" i="6"/>
  <c r="AE76" i="6"/>
  <c r="AF76" i="6"/>
  <c r="AG76" i="6"/>
  <c r="AH76" i="6"/>
  <c r="AI76" i="6"/>
  <c r="AJ76" i="6"/>
  <c r="AK76" i="6"/>
  <c r="AL76" i="6"/>
  <c r="AM76" i="6"/>
  <c r="AN76" i="6"/>
  <c r="AO76" i="6"/>
  <c r="A77" i="6"/>
  <c r="AB77" i="6"/>
  <c r="AC77" i="6"/>
  <c r="AD77" i="6"/>
  <c r="AE77" i="6"/>
  <c r="AF77" i="6"/>
  <c r="AG77" i="6"/>
  <c r="AH77" i="6"/>
  <c r="AI77" i="6"/>
  <c r="AJ77" i="6"/>
  <c r="AK77" i="6"/>
  <c r="AL77" i="6"/>
  <c r="AM77" i="6"/>
  <c r="AN77" i="6"/>
  <c r="AO77" i="6"/>
  <c r="A78" i="6"/>
  <c r="AB78" i="6"/>
  <c r="AC78" i="6"/>
  <c r="AD78" i="6"/>
  <c r="AE78" i="6"/>
  <c r="AF78" i="6"/>
  <c r="AG78" i="6"/>
  <c r="AH78" i="6"/>
  <c r="AI78" i="6"/>
  <c r="AJ78" i="6"/>
  <c r="AK78" i="6"/>
  <c r="AL78" i="6"/>
  <c r="AM78" i="6"/>
  <c r="AN78" i="6"/>
  <c r="AO78" i="6"/>
  <c r="A79" i="6"/>
  <c r="AB79" i="6"/>
  <c r="AC79" i="6"/>
  <c r="AD79" i="6"/>
  <c r="AE79" i="6"/>
  <c r="AF79" i="6"/>
  <c r="AG79" i="6"/>
  <c r="AH79" i="6"/>
  <c r="AI79" i="6"/>
  <c r="AJ79" i="6"/>
  <c r="AK79" i="6"/>
  <c r="AL79" i="6"/>
  <c r="AM79" i="6"/>
  <c r="AN79" i="6"/>
  <c r="AO79" i="6"/>
  <c r="A80" i="6"/>
  <c r="AB80" i="6"/>
  <c r="AC80" i="6"/>
  <c r="AD80" i="6"/>
  <c r="AE80" i="6"/>
  <c r="AF80" i="6"/>
  <c r="AG80" i="6"/>
  <c r="AH80" i="6"/>
  <c r="AI80" i="6"/>
  <c r="AJ80" i="6"/>
  <c r="AK80" i="6"/>
  <c r="AL80" i="6"/>
  <c r="AM80" i="6"/>
  <c r="AN80" i="6"/>
  <c r="AO80" i="6"/>
  <c r="A81" i="6"/>
  <c r="AB81" i="6"/>
  <c r="AC81" i="6"/>
  <c r="AD81" i="6"/>
  <c r="AE81" i="6"/>
  <c r="AF81" i="6"/>
  <c r="AG81" i="6"/>
  <c r="AH81" i="6"/>
  <c r="AI81" i="6"/>
  <c r="AJ81" i="6"/>
  <c r="AK81" i="6"/>
  <c r="AL81" i="6"/>
  <c r="AM81" i="6"/>
  <c r="AN81" i="6"/>
  <c r="AO81" i="6"/>
  <c r="A82" i="6"/>
  <c r="AB82" i="6"/>
  <c r="AC82" i="6"/>
  <c r="AD82" i="6"/>
  <c r="AE82" i="6"/>
  <c r="AF82" i="6"/>
  <c r="AG82" i="6"/>
  <c r="AH82" i="6"/>
  <c r="AI82" i="6"/>
  <c r="AJ82" i="6"/>
  <c r="AK82" i="6"/>
  <c r="AL82" i="6"/>
  <c r="AM82" i="6"/>
  <c r="AN82" i="6"/>
  <c r="AO82" i="6"/>
  <c r="A83" i="6"/>
  <c r="AB83" i="6"/>
  <c r="AC83" i="6"/>
  <c r="AD83" i="6"/>
  <c r="AE83" i="6"/>
  <c r="AF83" i="6"/>
  <c r="AG83" i="6"/>
  <c r="AH83" i="6"/>
  <c r="AI83" i="6"/>
  <c r="AJ83" i="6"/>
  <c r="AK83" i="6"/>
  <c r="AL83" i="6"/>
  <c r="AM83" i="6"/>
  <c r="AN83" i="6"/>
  <c r="AO83" i="6"/>
  <c r="A84" i="6"/>
  <c r="AB84" i="6"/>
  <c r="AC84" i="6"/>
  <c r="AD84" i="6"/>
  <c r="AE84" i="6"/>
  <c r="AF84" i="6"/>
  <c r="AG84" i="6"/>
  <c r="AH84" i="6"/>
  <c r="AI84" i="6"/>
  <c r="AJ84" i="6"/>
  <c r="AK84" i="6"/>
  <c r="AL84" i="6"/>
  <c r="AM84" i="6"/>
  <c r="AN84" i="6"/>
  <c r="AO84" i="6"/>
  <c r="A85" i="6"/>
  <c r="AB85" i="6"/>
  <c r="AC85" i="6"/>
  <c r="AD85" i="6"/>
  <c r="AE85" i="6"/>
  <c r="AF85" i="6"/>
  <c r="AG85" i="6"/>
  <c r="AH85" i="6"/>
  <c r="AI85" i="6"/>
  <c r="AJ85" i="6"/>
  <c r="AK85" i="6"/>
  <c r="AL85" i="6"/>
  <c r="AM85" i="6"/>
  <c r="AN85" i="6"/>
  <c r="AO85" i="6"/>
  <c r="A86" i="6"/>
  <c r="AB86" i="6"/>
  <c r="AC86" i="6"/>
  <c r="AD86" i="6"/>
  <c r="AE86" i="6"/>
  <c r="AF86" i="6"/>
  <c r="AG86" i="6"/>
  <c r="AH86" i="6"/>
  <c r="AI86" i="6"/>
  <c r="AJ86" i="6"/>
  <c r="AK86" i="6"/>
  <c r="AL86" i="6"/>
  <c r="AM86" i="6"/>
  <c r="AN86" i="6"/>
  <c r="AO86" i="6"/>
  <c r="A87" i="6"/>
  <c r="AB87" i="6"/>
  <c r="AC87" i="6"/>
  <c r="AD87" i="6"/>
  <c r="AE87" i="6"/>
  <c r="AF87" i="6"/>
  <c r="AG87" i="6"/>
  <c r="AH87" i="6"/>
  <c r="AI87" i="6"/>
  <c r="AJ87" i="6"/>
  <c r="AK87" i="6"/>
  <c r="AL87" i="6"/>
  <c r="AM87" i="6"/>
  <c r="AN87" i="6"/>
  <c r="AO87" i="6"/>
  <c r="A88" i="6"/>
  <c r="AB88" i="6"/>
  <c r="AC88" i="6"/>
  <c r="AD88" i="6"/>
  <c r="AE88" i="6"/>
  <c r="AF88" i="6"/>
  <c r="AG88" i="6"/>
  <c r="AH88" i="6"/>
  <c r="AI88" i="6"/>
  <c r="AJ88" i="6"/>
  <c r="AK88" i="6"/>
  <c r="AL88" i="6"/>
  <c r="AM88" i="6"/>
  <c r="AN88" i="6"/>
  <c r="AO88" i="6"/>
  <c r="A89" i="6"/>
  <c r="AB89" i="6"/>
  <c r="AC89" i="6"/>
  <c r="AD89" i="6"/>
  <c r="AE89" i="6"/>
  <c r="AF89" i="6"/>
  <c r="AG89" i="6"/>
  <c r="AH89" i="6"/>
  <c r="AI89" i="6"/>
  <c r="AJ89" i="6"/>
  <c r="AK89" i="6"/>
  <c r="AL89" i="6"/>
  <c r="AM89" i="6"/>
  <c r="AN89" i="6"/>
  <c r="AO89" i="6"/>
  <c r="A90" i="6"/>
  <c r="AB90" i="6"/>
  <c r="AC90" i="6"/>
  <c r="AD90" i="6"/>
  <c r="AE90" i="6"/>
  <c r="AF90" i="6"/>
  <c r="AG90" i="6"/>
  <c r="AH90" i="6"/>
  <c r="AI90" i="6"/>
  <c r="AJ90" i="6"/>
  <c r="AK90" i="6"/>
  <c r="AL90" i="6"/>
  <c r="AM90" i="6"/>
  <c r="AN90" i="6"/>
  <c r="AO90" i="6"/>
  <c r="A91" i="6"/>
  <c r="AB91" i="6"/>
  <c r="AC91" i="6"/>
  <c r="AD91" i="6"/>
  <c r="AE91" i="6"/>
  <c r="AF91" i="6"/>
  <c r="AG91" i="6"/>
  <c r="AH91" i="6"/>
  <c r="AI91" i="6"/>
  <c r="AJ91" i="6"/>
  <c r="AK91" i="6"/>
  <c r="AL91" i="6"/>
  <c r="AM91" i="6"/>
  <c r="AN91" i="6"/>
  <c r="AO91" i="6"/>
  <c r="A92" i="6"/>
  <c r="AB92" i="6"/>
  <c r="AC92" i="6"/>
  <c r="AD92" i="6"/>
  <c r="AE92" i="6"/>
  <c r="AF92" i="6"/>
  <c r="AG92" i="6"/>
  <c r="AH92" i="6"/>
  <c r="AI92" i="6"/>
  <c r="AJ92" i="6"/>
  <c r="AK92" i="6"/>
  <c r="AL92" i="6"/>
  <c r="AM92" i="6"/>
  <c r="AN92" i="6"/>
  <c r="AO92" i="6"/>
  <c r="A93" i="6"/>
  <c r="AB93" i="6"/>
  <c r="AC93" i="6"/>
  <c r="AD93" i="6"/>
  <c r="AE93" i="6"/>
  <c r="AF93" i="6"/>
  <c r="AG93" i="6"/>
  <c r="AH93" i="6"/>
  <c r="AI93" i="6"/>
  <c r="AJ93" i="6"/>
  <c r="AK93" i="6"/>
  <c r="AL93" i="6"/>
  <c r="AM93" i="6"/>
  <c r="AN93" i="6"/>
  <c r="AO93" i="6"/>
  <c r="A94" i="6"/>
  <c r="AB94" i="6"/>
  <c r="AC94" i="6"/>
  <c r="AD94" i="6"/>
  <c r="AE94" i="6"/>
  <c r="AF94" i="6"/>
  <c r="AG94" i="6"/>
  <c r="AH94" i="6"/>
  <c r="AI94" i="6"/>
  <c r="AJ94" i="6"/>
  <c r="AK94" i="6"/>
  <c r="AL94" i="6"/>
  <c r="AM94" i="6"/>
  <c r="AN94" i="6"/>
  <c r="AO94" i="6"/>
  <c r="A95" i="6"/>
  <c r="AB95" i="6"/>
  <c r="AC95" i="6"/>
  <c r="AD95" i="6"/>
  <c r="AE95" i="6"/>
  <c r="AF95" i="6"/>
  <c r="AG95" i="6"/>
  <c r="AH95" i="6"/>
  <c r="AI95" i="6"/>
  <c r="AJ95" i="6"/>
  <c r="AK95" i="6"/>
  <c r="AL95" i="6"/>
  <c r="AM95" i="6"/>
  <c r="AN95" i="6"/>
  <c r="AO95" i="6"/>
  <c r="A96" i="6"/>
  <c r="AB96" i="6"/>
  <c r="AC96" i="6"/>
  <c r="AD96" i="6"/>
  <c r="AE96" i="6"/>
  <c r="AF96" i="6"/>
  <c r="AG96" i="6"/>
  <c r="AH96" i="6"/>
  <c r="AI96" i="6"/>
  <c r="AJ96" i="6"/>
  <c r="AK96" i="6"/>
  <c r="AL96" i="6"/>
  <c r="AM96" i="6"/>
  <c r="AN96" i="6"/>
  <c r="AO96" i="6"/>
  <c r="A97" i="6"/>
  <c r="AB97" i="6"/>
  <c r="AC97" i="6"/>
  <c r="AD97" i="6"/>
  <c r="AE97" i="6"/>
  <c r="AF97" i="6"/>
  <c r="AG97" i="6"/>
  <c r="AH97" i="6"/>
  <c r="AI97" i="6"/>
  <c r="AJ97" i="6"/>
  <c r="AK97" i="6"/>
  <c r="AL97" i="6"/>
  <c r="AM97" i="6"/>
  <c r="AN97" i="6"/>
  <c r="AO97" i="6"/>
  <c r="A98" i="6"/>
  <c r="AB98" i="6"/>
  <c r="AC98" i="6"/>
  <c r="AD98" i="6"/>
  <c r="AE98" i="6"/>
  <c r="AF98" i="6"/>
  <c r="AG98" i="6"/>
  <c r="AH98" i="6"/>
  <c r="AI98" i="6"/>
  <c r="AJ98" i="6"/>
  <c r="AK98" i="6"/>
  <c r="AL98" i="6"/>
  <c r="AM98" i="6"/>
  <c r="AN98" i="6"/>
  <c r="AO98" i="6"/>
  <c r="A99" i="6"/>
  <c r="AB99" i="6"/>
  <c r="AC99" i="6"/>
  <c r="AD99" i="6"/>
  <c r="AE99" i="6"/>
  <c r="AF99" i="6"/>
  <c r="AG99" i="6"/>
  <c r="AH99" i="6"/>
  <c r="AI99" i="6"/>
  <c r="AJ99" i="6"/>
  <c r="AK99" i="6"/>
  <c r="AL99" i="6"/>
  <c r="AM99" i="6"/>
  <c r="AN99" i="6"/>
  <c r="AO99" i="6"/>
  <c r="A100" i="6"/>
  <c r="AB100" i="6"/>
  <c r="AC100" i="6"/>
  <c r="AD100" i="6"/>
  <c r="AE100" i="6"/>
  <c r="AF100" i="6"/>
  <c r="AG100" i="6"/>
  <c r="AH100" i="6"/>
  <c r="AI100" i="6"/>
  <c r="AJ100" i="6"/>
  <c r="AK100" i="6"/>
  <c r="AL100" i="6"/>
  <c r="AM100" i="6"/>
  <c r="AN100" i="6"/>
  <c r="AO100" i="6"/>
  <c r="A101" i="6"/>
  <c r="AB101" i="6"/>
  <c r="AC101" i="6"/>
  <c r="AD101" i="6"/>
  <c r="AE101" i="6"/>
  <c r="AF101" i="6"/>
  <c r="AG101" i="6"/>
  <c r="AH101" i="6"/>
  <c r="AI101" i="6"/>
  <c r="AJ101" i="6"/>
  <c r="AK101" i="6"/>
  <c r="AL101" i="6"/>
  <c r="AM101" i="6"/>
  <c r="AN101" i="6"/>
  <c r="AO101" i="6"/>
  <c r="A102" i="6"/>
  <c r="AB102" i="6"/>
  <c r="AC102" i="6"/>
  <c r="AD102" i="6"/>
  <c r="AE102" i="6"/>
  <c r="AF102" i="6"/>
  <c r="AG102" i="6"/>
  <c r="AH102" i="6"/>
  <c r="AI102" i="6"/>
  <c r="AJ102" i="6"/>
  <c r="AK102" i="6"/>
  <c r="AL102" i="6"/>
  <c r="AM102" i="6"/>
  <c r="AN102" i="6"/>
  <c r="AO102" i="6"/>
  <c r="A103" i="6"/>
  <c r="AB103" i="6"/>
  <c r="AC103" i="6"/>
  <c r="AD103" i="6"/>
  <c r="AE103" i="6"/>
  <c r="AF103" i="6"/>
  <c r="AG103" i="6"/>
  <c r="AH103" i="6"/>
  <c r="AI103" i="6"/>
  <c r="AJ103" i="6"/>
  <c r="AK103" i="6"/>
  <c r="AL103" i="6"/>
  <c r="AM103" i="6"/>
  <c r="AN103" i="6"/>
  <c r="AO103" i="6"/>
  <c r="A104" i="6"/>
  <c r="AB104" i="6"/>
  <c r="AC104" i="6"/>
  <c r="AD104" i="6"/>
  <c r="AE104" i="6"/>
  <c r="AF104" i="6"/>
  <c r="AG104" i="6"/>
  <c r="AH104" i="6"/>
  <c r="AI104" i="6"/>
  <c r="AJ104" i="6"/>
  <c r="AK104" i="6"/>
  <c r="AL104" i="6"/>
  <c r="AM104" i="6"/>
  <c r="AN104" i="6"/>
  <c r="AO104" i="6"/>
  <c r="A105" i="6"/>
  <c r="AB105" i="6"/>
  <c r="AC105" i="6"/>
  <c r="AD105" i="6"/>
  <c r="AE105" i="6"/>
  <c r="AF105" i="6"/>
  <c r="AG105" i="6"/>
  <c r="AH105" i="6"/>
  <c r="AI105" i="6"/>
  <c r="AJ105" i="6"/>
  <c r="AK105" i="6"/>
  <c r="AL105" i="6"/>
  <c r="AM105" i="6"/>
  <c r="AN105" i="6"/>
  <c r="AO105" i="6"/>
  <c r="A106" i="6"/>
  <c r="AB106" i="6"/>
  <c r="AC106" i="6"/>
  <c r="AD106" i="6"/>
  <c r="AE106" i="6"/>
  <c r="AF106" i="6"/>
  <c r="AG106" i="6"/>
  <c r="AH106" i="6"/>
  <c r="AI106" i="6"/>
  <c r="AJ106" i="6"/>
  <c r="AK106" i="6"/>
  <c r="AL106" i="6"/>
  <c r="AM106" i="6"/>
  <c r="AN106" i="6"/>
  <c r="AO106" i="6"/>
  <c r="A107" i="6"/>
  <c r="AB107" i="6"/>
  <c r="AC107" i="6"/>
  <c r="AD107" i="6"/>
  <c r="AE107" i="6"/>
  <c r="AF107" i="6"/>
  <c r="AG107" i="6"/>
  <c r="AH107" i="6"/>
  <c r="AI107" i="6"/>
  <c r="AJ107" i="6"/>
  <c r="AK107" i="6"/>
  <c r="AL107" i="6"/>
  <c r="AM107" i="6"/>
  <c r="AN107" i="6"/>
  <c r="AO107" i="6"/>
  <c r="A108" i="6"/>
  <c r="AB108" i="6"/>
  <c r="AC108" i="6"/>
  <c r="AD108" i="6"/>
  <c r="AE108" i="6"/>
  <c r="AF108" i="6"/>
  <c r="AG108" i="6"/>
  <c r="AH108" i="6"/>
  <c r="AI108" i="6"/>
  <c r="AJ108" i="6"/>
  <c r="AK108" i="6"/>
  <c r="AL108" i="6"/>
  <c r="AM108" i="6"/>
  <c r="AN108" i="6"/>
  <c r="AO108" i="6"/>
  <c r="AE32" i="14" l="1"/>
  <c r="AE30" i="14"/>
  <c r="AE29" i="14"/>
  <c r="AE28" i="14"/>
  <c r="AE27" i="14"/>
  <c r="AE26" i="14"/>
  <c r="AE25" i="14"/>
  <c r="AE23" i="14"/>
  <c r="AE17" i="14"/>
  <c r="AE15" i="14"/>
  <c r="AE13" i="14"/>
  <c r="AH7" i="6" l="1"/>
  <c r="AI7" i="6"/>
  <c r="AJ7" i="6"/>
  <c r="AK7" i="6"/>
  <c r="AL7" i="6"/>
  <c r="AM7" i="6"/>
  <c r="AN7" i="6"/>
  <c r="AO7" i="6"/>
  <c r="AH58" i="6" l="1"/>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9" i="6"/>
  <c r="AK10" i="6" l="1"/>
  <c r="AK11" i="6"/>
  <c r="AK12" i="6"/>
  <c r="AK13" i="6"/>
  <c r="AK14" i="6"/>
  <c r="AK15" i="6"/>
  <c r="AK16" i="6"/>
  <c r="AK17" i="6"/>
  <c r="AK18" i="6"/>
  <c r="AK19" i="6"/>
  <c r="AK20" i="6"/>
  <c r="AK21" i="6"/>
  <c r="AK22" i="6"/>
  <c r="AK23" i="6"/>
  <c r="AK24" i="6"/>
  <c r="AK25" i="6"/>
  <c r="AK26" i="6"/>
  <c r="AK27" i="6"/>
  <c r="AK28" i="6"/>
  <c r="AK29" i="6"/>
  <c r="AK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57" i="6"/>
  <c r="AK58" i="6"/>
  <c r="AK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G54" i="6"/>
  <c r="AG55" i="6"/>
  <c r="AG56" i="6"/>
  <c r="AG57" i="6"/>
  <c r="AG58" i="6"/>
  <c r="AG9" i="6"/>
  <c r="AC10" i="6"/>
  <c r="AC11" i="6"/>
  <c r="AC12" i="6"/>
  <c r="AC13" i="6"/>
  <c r="AC14" i="6"/>
  <c r="AC15" i="6"/>
  <c r="AC16" i="6"/>
  <c r="AC17" i="6"/>
  <c r="AC18" i="6"/>
  <c r="AC19" i="6"/>
  <c r="AC20" i="6"/>
  <c r="AC21" i="6"/>
  <c r="AC22" i="6"/>
  <c r="AC23" i="6"/>
  <c r="AC24" i="6"/>
  <c r="AC25" i="6"/>
  <c r="AC26" i="6"/>
  <c r="AC27" i="6"/>
  <c r="AC28" i="6"/>
  <c r="AC29" i="6"/>
  <c r="AC30" i="6"/>
  <c r="AC31" i="6"/>
  <c r="AC32" i="6"/>
  <c r="AC33" i="6"/>
  <c r="AC34" i="6"/>
  <c r="AC35" i="6"/>
  <c r="AC36" i="6"/>
  <c r="AC37" i="6"/>
  <c r="AC38" i="6"/>
  <c r="AC39" i="6"/>
  <c r="AC40" i="6"/>
  <c r="AC41" i="6"/>
  <c r="AC42" i="6"/>
  <c r="AC43" i="6"/>
  <c r="AC44" i="6"/>
  <c r="AC45" i="6"/>
  <c r="AC46" i="6"/>
  <c r="AC47" i="6"/>
  <c r="AC48" i="6"/>
  <c r="AC49" i="6"/>
  <c r="AC50" i="6"/>
  <c r="AC51" i="6"/>
  <c r="AC52" i="6"/>
  <c r="AC53" i="6"/>
  <c r="AC54" i="6"/>
  <c r="AC55" i="6"/>
  <c r="AC56" i="6"/>
  <c r="AC57" i="6"/>
  <c r="AC58" i="6"/>
  <c r="AC9" i="6"/>
  <c r="AN9" i="6" l="1"/>
  <c r="AN10" i="6"/>
  <c r="AN11" i="6"/>
  <c r="AN12" i="6"/>
  <c r="AN13" i="6"/>
  <c r="AN14" i="6"/>
  <c r="AN15" i="6"/>
  <c r="AN16" i="6"/>
  <c r="AN17" i="6"/>
  <c r="AN18" i="6"/>
  <c r="AN19" i="6"/>
  <c r="AN20" i="6"/>
  <c r="AN21" i="6"/>
  <c r="AN22" i="6"/>
  <c r="AN23" i="6"/>
  <c r="AN24" i="6"/>
  <c r="AN25" i="6"/>
  <c r="AN26" i="6"/>
  <c r="AN27" i="6"/>
  <c r="AN28" i="6"/>
  <c r="AN29" i="6"/>
  <c r="AN30" i="6"/>
  <c r="AN31" i="6"/>
  <c r="AN32" i="6"/>
  <c r="AN33" i="6"/>
  <c r="AN34" i="6"/>
  <c r="AN35" i="6"/>
  <c r="AN36" i="6"/>
  <c r="AN37" i="6"/>
  <c r="AN38" i="6"/>
  <c r="AN39" i="6"/>
  <c r="AN40" i="6"/>
  <c r="AN41" i="6"/>
  <c r="AN42" i="6"/>
  <c r="AN43" i="6"/>
  <c r="AN44" i="6"/>
  <c r="AN45" i="6"/>
  <c r="AN46" i="6"/>
  <c r="AN47" i="6"/>
  <c r="AN48" i="6"/>
  <c r="AN49" i="6"/>
  <c r="AN50" i="6"/>
  <c r="AN51" i="6"/>
  <c r="AN52" i="6"/>
  <c r="AN53" i="6"/>
  <c r="AN54" i="6"/>
  <c r="AN55" i="6"/>
  <c r="AN56" i="6"/>
  <c r="AN57" i="6"/>
  <c r="AN58" i="6"/>
  <c r="AM9" i="6"/>
  <c r="AM10" i="6"/>
  <c r="AM11" i="6"/>
  <c r="AM12" i="6"/>
  <c r="AM13" i="6"/>
  <c r="AM14" i="6"/>
  <c r="AM15" i="6"/>
  <c r="AM16" i="6"/>
  <c r="AM17" i="6"/>
  <c r="AM18" i="6"/>
  <c r="AM19" i="6"/>
  <c r="AM20" i="6"/>
  <c r="AM21" i="6"/>
  <c r="AM22" i="6"/>
  <c r="AM23" i="6"/>
  <c r="AM24" i="6"/>
  <c r="AM25" i="6"/>
  <c r="AM26" i="6"/>
  <c r="AM27" i="6"/>
  <c r="AM28" i="6"/>
  <c r="AM29" i="6"/>
  <c r="AM30" i="6"/>
  <c r="AM31" i="6"/>
  <c r="AM32" i="6"/>
  <c r="AM33" i="6"/>
  <c r="AM34" i="6"/>
  <c r="AM35" i="6"/>
  <c r="AM36" i="6"/>
  <c r="AM37" i="6"/>
  <c r="AM38" i="6"/>
  <c r="AM39" i="6"/>
  <c r="AM40" i="6"/>
  <c r="AM41" i="6"/>
  <c r="AM42" i="6"/>
  <c r="AM43" i="6"/>
  <c r="AM44" i="6"/>
  <c r="AM45" i="6"/>
  <c r="AM46" i="6"/>
  <c r="AM47" i="6"/>
  <c r="AM48" i="6"/>
  <c r="AM49" i="6"/>
  <c r="AM50" i="6"/>
  <c r="AM51" i="6"/>
  <c r="AM52" i="6"/>
  <c r="AM53" i="6"/>
  <c r="AM54" i="6"/>
  <c r="AM55" i="6"/>
  <c r="AM56" i="6"/>
  <c r="AM57" i="6"/>
  <c r="AM58" i="6"/>
  <c r="AL9" i="6"/>
  <c r="AL10" i="6"/>
  <c r="AL11" i="6"/>
  <c r="AL12" i="6"/>
  <c r="AL13" i="6"/>
  <c r="AL14" i="6"/>
  <c r="AL15" i="6"/>
  <c r="AL16" i="6"/>
  <c r="AL17" i="6"/>
  <c r="AL18" i="6"/>
  <c r="AL19" i="6"/>
  <c r="AL20" i="6"/>
  <c r="AL21" i="6"/>
  <c r="AL22" i="6"/>
  <c r="AL23" i="6"/>
  <c r="AL24" i="6"/>
  <c r="AL25" i="6"/>
  <c r="AL26" i="6"/>
  <c r="AL27" i="6"/>
  <c r="AL28" i="6"/>
  <c r="AL29" i="6"/>
  <c r="AL30" i="6"/>
  <c r="AL31" i="6"/>
  <c r="AL32" i="6"/>
  <c r="AL33" i="6"/>
  <c r="AL34" i="6"/>
  <c r="AL35" i="6"/>
  <c r="AL36" i="6"/>
  <c r="AL37" i="6"/>
  <c r="AL38" i="6"/>
  <c r="AL39" i="6"/>
  <c r="AL40" i="6"/>
  <c r="AL41" i="6"/>
  <c r="AL42" i="6"/>
  <c r="AL43" i="6"/>
  <c r="AL44" i="6"/>
  <c r="AL45" i="6"/>
  <c r="AL46" i="6"/>
  <c r="AL47" i="6"/>
  <c r="AL48" i="6"/>
  <c r="AL49" i="6"/>
  <c r="AL50" i="6"/>
  <c r="AL51" i="6"/>
  <c r="AL52" i="6"/>
  <c r="AL53" i="6"/>
  <c r="AL54" i="6"/>
  <c r="AL55" i="6"/>
  <c r="AL56" i="6"/>
  <c r="AL57" i="6"/>
  <c r="AL58" i="6"/>
  <c r="AJ9" i="6"/>
  <c r="AJ10" i="6"/>
  <c r="AJ11" i="6"/>
  <c r="AJ12" i="6"/>
  <c r="AJ13" i="6"/>
  <c r="AJ14" i="6"/>
  <c r="AJ15" i="6"/>
  <c r="AJ16" i="6"/>
  <c r="AJ17" i="6"/>
  <c r="AJ18" i="6"/>
  <c r="AJ19" i="6"/>
  <c r="AJ20" i="6"/>
  <c r="AJ21" i="6"/>
  <c r="AJ22" i="6"/>
  <c r="AJ23" i="6"/>
  <c r="AJ24" i="6"/>
  <c r="AJ25" i="6"/>
  <c r="AJ26" i="6"/>
  <c r="AJ27" i="6"/>
  <c r="AJ28" i="6"/>
  <c r="AJ29" i="6"/>
  <c r="AJ30" i="6"/>
  <c r="AJ31" i="6"/>
  <c r="AJ32" i="6"/>
  <c r="AJ33" i="6"/>
  <c r="AJ34" i="6"/>
  <c r="AJ35" i="6"/>
  <c r="AJ36" i="6"/>
  <c r="AJ37" i="6"/>
  <c r="AJ38" i="6"/>
  <c r="AJ39" i="6"/>
  <c r="AJ40" i="6"/>
  <c r="AJ41" i="6"/>
  <c r="AJ42" i="6"/>
  <c r="AJ43" i="6"/>
  <c r="AJ44" i="6"/>
  <c r="AJ45" i="6"/>
  <c r="AJ46" i="6"/>
  <c r="AJ47" i="6"/>
  <c r="AJ48" i="6"/>
  <c r="AJ49" i="6"/>
  <c r="AJ50" i="6"/>
  <c r="AJ51" i="6"/>
  <c r="AJ52" i="6"/>
  <c r="AJ53" i="6"/>
  <c r="AJ54" i="6"/>
  <c r="AJ55" i="6"/>
  <c r="AJ56" i="6"/>
  <c r="AJ57" i="6"/>
  <c r="AJ58" i="6"/>
  <c r="AI9" i="6"/>
  <c r="AI10" i="6"/>
  <c r="AI11" i="6"/>
  <c r="AI12" i="6"/>
  <c r="AI13" i="6"/>
  <c r="AI14" i="6"/>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53" i="6"/>
  <c r="AI54" i="6"/>
  <c r="AI55" i="6"/>
  <c r="AI56" i="6"/>
  <c r="AI57" i="6"/>
  <c r="AI58" i="6"/>
  <c r="AF9" i="6"/>
  <c r="AF10" i="6"/>
  <c r="AF11" i="6"/>
  <c r="AF12" i="6"/>
  <c r="AF13" i="6"/>
  <c r="AF14" i="6"/>
  <c r="AF15" i="6"/>
  <c r="AF16" i="6"/>
  <c r="AF17" i="6"/>
  <c r="AF18" i="6"/>
  <c r="AF19" i="6"/>
  <c r="AF20" i="6"/>
  <c r="AF21" i="6"/>
  <c r="AF22" i="6"/>
  <c r="AF23" i="6"/>
  <c r="AF24" i="6"/>
  <c r="AF25" i="6"/>
  <c r="AF26" i="6"/>
  <c r="AF27" i="6"/>
  <c r="AF28" i="6"/>
  <c r="AF29" i="6"/>
  <c r="AF30" i="6"/>
  <c r="AF31" i="6"/>
  <c r="AF32" i="6"/>
  <c r="AF33" i="6"/>
  <c r="AF34" i="6"/>
  <c r="AF35" i="6"/>
  <c r="AF36" i="6"/>
  <c r="AF37" i="6"/>
  <c r="AF38" i="6"/>
  <c r="AF39" i="6"/>
  <c r="AF40" i="6"/>
  <c r="AF41" i="6"/>
  <c r="AF42" i="6"/>
  <c r="AF43" i="6"/>
  <c r="AF44" i="6"/>
  <c r="AF45" i="6"/>
  <c r="AF46" i="6"/>
  <c r="AF47" i="6"/>
  <c r="AF48" i="6"/>
  <c r="AF49" i="6"/>
  <c r="AF50" i="6"/>
  <c r="AF51" i="6"/>
  <c r="AF52" i="6"/>
  <c r="AF53" i="6"/>
  <c r="AF54" i="6"/>
  <c r="AF55" i="6"/>
  <c r="AF56" i="6"/>
  <c r="AF57" i="6"/>
  <c r="AF58" i="6"/>
  <c r="AE9" i="6"/>
  <c r="AE10" i="6"/>
  <c r="AE11" i="6"/>
  <c r="AE12" i="6"/>
  <c r="AE13" i="6"/>
  <c r="AE14" i="6"/>
  <c r="AE15" i="6"/>
  <c r="AE16" i="6"/>
  <c r="AE17" i="6"/>
  <c r="AE18" i="6"/>
  <c r="AE19" i="6"/>
  <c r="AE20" i="6"/>
  <c r="AE21" i="6"/>
  <c r="AE22" i="6"/>
  <c r="AE23" i="6"/>
  <c r="AE24" i="6"/>
  <c r="AE25" i="6"/>
  <c r="AE26" i="6"/>
  <c r="AE27" i="6"/>
  <c r="AE28" i="6"/>
  <c r="AE29" i="6"/>
  <c r="AE30" i="6"/>
  <c r="AE31" i="6"/>
  <c r="AE32" i="6"/>
  <c r="AE33" i="6"/>
  <c r="AE34" i="6"/>
  <c r="AE35" i="6"/>
  <c r="AE36" i="6"/>
  <c r="AE37" i="6"/>
  <c r="AE38" i="6"/>
  <c r="AE39" i="6"/>
  <c r="AE40" i="6"/>
  <c r="AE41" i="6"/>
  <c r="AE42" i="6"/>
  <c r="AE43" i="6"/>
  <c r="AE44" i="6"/>
  <c r="AE45" i="6"/>
  <c r="AE46" i="6"/>
  <c r="AE47" i="6"/>
  <c r="AE48" i="6"/>
  <c r="AE49" i="6"/>
  <c r="AE50" i="6"/>
  <c r="AE51" i="6"/>
  <c r="AE52" i="6"/>
  <c r="AE53" i="6"/>
  <c r="AE54" i="6"/>
  <c r="AE55" i="6"/>
  <c r="AE56" i="6"/>
  <c r="AE57" i="6"/>
  <c r="AE5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G58" i="9" l="1"/>
  <c r="AF58" i="9"/>
  <c r="AE58" i="9"/>
  <c r="AD58" i="9"/>
  <c r="AC58" i="9"/>
  <c r="AB58" i="9"/>
  <c r="AA58" i="9"/>
  <c r="Z58" i="9"/>
  <c r="Y58" i="9"/>
  <c r="X58" i="9"/>
  <c r="A58" i="9"/>
  <c r="AG57" i="9"/>
  <c r="AF57" i="9"/>
  <c r="AE57" i="9"/>
  <c r="AD57" i="9"/>
  <c r="AC57" i="9"/>
  <c r="AB57" i="9"/>
  <c r="AA57" i="9"/>
  <c r="Z57" i="9"/>
  <c r="Y57" i="9"/>
  <c r="X57" i="9"/>
  <c r="A57" i="9"/>
  <c r="AG56" i="9"/>
  <c r="AF56" i="9"/>
  <c r="AE56" i="9"/>
  <c r="AD56" i="9"/>
  <c r="AC56" i="9"/>
  <c r="AB56" i="9"/>
  <c r="AA56" i="9"/>
  <c r="Z56" i="9"/>
  <c r="Y56" i="9"/>
  <c r="X56" i="9"/>
  <c r="A56" i="9"/>
  <c r="AG55" i="9"/>
  <c r="AF55" i="9"/>
  <c r="AE55" i="9"/>
  <c r="AD55" i="9"/>
  <c r="AC55" i="9"/>
  <c r="AB55" i="9"/>
  <c r="AA55" i="9"/>
  <c r="Z55" i="9"/>
  <c r="Y55" i="9"/>
  <c r="X55" i="9"/>
  <c r="A55" i="9"/>
  <c r="AG54" i="9"/>
  <c r="AF54" i="9"/>
  <c r="AE54" i="9"/>
  <c r="AD54" i="9"/>
  <c r="AC54" i="9"/>
  <c r="AB54" i="9"/>
  <c r="AA54" i="9"/>
  <c r="Z54" i="9"/>
  <c r="Y54" i="9"/>
  <c r="X54" i="9"/>
  <c r="A54" i="9"/>
  <c r="AG53" i="9"/>
  <c r="AF53" i="9"/>
  <c r="AE53" i="9"/>
  <c r="AD53" i="9"/>
  <c r="AC53" i="9"/>
  <c r="AB53" i="9"/>
  <c r="AA53" i="9"/>
  <c r="Z53" i="9"/>
  <c r="Y53" i="9"/>
  <c r="X53" i="9"/>
  <c r="A53" i="9"/>
  <c r="AG52" i="9"/>
  <c r="AF52" i="9"/>
  <c r="AE52" i="9"/>
  <c r="AD52" i="9"/>
  <c r="AC52" i="9"/>
  <c r="AB52" i="9"/>
  <c r="AA52" i="9"/>
  <c r="Z52" i="9"/>
  <c r="Y52" i="9"/>
  <c r="X52" i="9"/>
  <c r="A52" i="9"/>
  <c r="AG51" i="9"/>
  <c r="AF51" i="9"/>
  <c r="AE51" i="9"/>
  <c r="AD51" i="9"/>
  <c r="AC51" i="9"/>
  <c r="AB51" i="9"/>
  <c r="AA51" i="9"/>
  <c r="Z51" i="9"/>
  <c r="Y51" i="9"/>
  <c r="X51" i="9"/>
  <c r="A51" i="9"/>
  <c r="AG50" i="9"/>
  <c r="AF50" i="9"/>
  <c r="AE50" i="9"/>
  <c r="AD50" i="9"/>
  <c r="AC50" i="9"/>
  <c r="AB50" i="9"/>
  <c r="AA50" i="9"/>
  <c r="Z50" i="9"/>
  <c r="Y50" i="9"/>
  <c r="X50" i="9"/>
  <c r="A50" i="9"/>
  <c r="AG49" i="9"/>
  <c r="AF49" i="9"/>
  <c r="AE49" i="9"/>
  <c r="AD49" i="9"/>
  <c r="AC49" i="9"/>
  <c r="AB49" i="9"/>
  <c r="AA49" i="9"/>
  <c r="Z49" i="9"/>
  <c r="Y49" i="9"/>
  <c r="X49" i="9"/>
  <c r="A49" i="9"/>
  <c r="AG48" i="9"/>
  <c r="AF48" i="9"/>
  <c r="AE48" i="9"/>
  <c r="AD48" i="9"/>
  <c r="AC48" i="9"/>
  <c r="AB48" i="9"/>
  <c r="AA48" i="9"/>
  <c r="Z48" i="9"/>
  <c r="Y48" i="9"/>
  <c r="X48" i="9"/>
  <c r="A48" i="9"/>
  <c r="AG47" i="9"/>
  <c r="AF47" i="9"/>
  <c r="AE47" i="9"/>
  <c r="AD47" i="9"/>
  <c r="AC47" i="9"/>
  <c r="AB47" i="9"/>
  <c r="AA47" i="9"/>
  <c r="Z47" i="9"/>
  <c r="Y47" i="9"/>
  <c r="X47" i="9"/>
  <c r="A47" i="9"/>
  <c r="AG46" i="9"/>
  <c r="AF46" i="9"/>
  <c r="AE46" i="9"/>
  <c r="AD46" i="9"/>
  <c r="AC46" i="9"/>
  <c r="AB46" i="9"/>
  <c r="AA46" i="9"/>
  <c r="Z46" i="9"/>
  <c r="Y46" i="9"/>
  <c r="X46" i="9"/>
  <c r="A46" i="9"/>
  <c r="AG45" i="9"/>
  <c r="AF45" i="9"/>
  <c r="AE45" i="9"/>
  <c r="AD45" i="9"/>
  <c r="AC45" i="9"/>
  <c r="AB45" i="9"/>
  <c r="AA45" i="9"/>
  <c r="Z45" i="9"/>
  <c r="Y45" i="9"/>
  <c r="X45" i="9"/>
  <c r="A45" i="9"/>
  <c r="AG44" i="9"/>
  <c r="AF44" i="9"/>
  <c r="AE44" i="9"/>
  <c r="AD44" i="9"/>
  <c r="AC44" i="9"/>
  <c r="AB44" i="9"/>
  <c r="AA44" i="9"/>
  <c r="Z44" i="9"/>
  <c r="Y44" i="9"/>
  <c r="X44" i="9"/>
  <c r="A44" i="9"/>
  <c r="AG43" i="9"/>
  <c r="AF43" i="9"/>
  <c r="AE43" i="9"/>
  <c r="AD43" i="9"/>
  <c r="AC43" i="9"/>
  <c r="AB43" i="9"/>
  <c r="AA43" i="9"/>
  <c r="Z43" i="9"/>
  <c r="Y43" i="9"/>
  <c r="X43" i="9"/>
  <c r="A43" i="9"/>
  <c r="AG42" i="9"/>
  <c r="AF42" i="9"/>
  <c r="AE42" i="9"/>
  <c r="AD42" i="9"/>
  <c r="AC42" i="9"/>
  <c r="AB42" i="9"/>
  <c r="AA42" i="9"/>
  <c r="Z42" i="9"/>
  <c r="Y42" i="9"/>
  <c r="X42" i="9"/>
  <c r="A42" i="9"/>
  <c r="AG41" i="9"/>
  <c r="AF41" i="9"/>
  <c r="AE41" i="9"/>
  <c r="AD41" i="9"/>
  <c r="AC41" i="9"/>
  <c r="AB41" i="9"/>
  <c r="AA41" i="9"/>
  <c r="Z41" i="9"/>
  <c r="Y41" i="9"/>
  <c r="X41" i="9"/>
  <c r="A41" i="9"/>
  <c r="AG40" i="9"/>
  <c r="AF40" i="9"/>
  <c r="AE40" i="9"/>
  <c r="AD40" i="9"/>
  <c r="AC40" i="9"/>
  <c r="AB40" i="9"/>
  <c r="AA40" i="9"/>
  <c r="Z40" i="9"/>
  <c r="Y40" i="9"/>
  <c r="X40" i="9"/>
  <c r="A40" i="9"/>
  <c r="AG39" i="9"/>
  <c r="AF39" i="9"/>
  <c r="AE39" i="9"/>
  <c r="AD39" i="9"/>
  <c r="AC39" i="9"/>
  <c r="AB39" i="9"/>
  <c r="AA39" i="9"/>
  <c r="Z39" i="9"/>
  <c r="Y39" i="9"/>
  <c r="X39" i="9"/>
  <c r="A39" i="9"/>
  <c r="AG38" i="9"/>
  <c r="AF38" i="9"/>
  <c r="AE38" i="9"/>
  <c r="AD38" i="9"/>
  <c r="AC38" i="9"/>
  <c r="AB38" i="9"/>
  <c r="AA38" i="9"/>
  <c r="Z38" i="9"/>
  <c r="Y38" i="9"/>
  <c r="X38" i="9"/>
  <c r="A38" i="9"/>
  <c r="AG37" i="9"/>
  <c r="AF37" i="9"/>
  <c r="AE37" i="9"/>
  <c r="AD37" i="9"/>
  <c r="AC37" i="9"/>
  <c r="AB37" i="9"/>
  <c r="AA37" i="9"/>
  <c r="Z37" i="9"/>
  <c r="Y37" i="9"/>
  <c r="X37" i="9"/>
  <c r="A37" i="9"/>
  <c r="AG36" i="9"/>
  <c r="AF36" i="9"/>
  <c r="AE36" i="9"/>
  <c r="AD36" i="9"/>
  <c r="AC36" i="9"/>
  <c r="AB36" i="9"/>
  <c r="AA36" i="9"/>
  <c r="Z36" i="9"/>
  <c r="Y36" i="9"/>
  <c r="X36" i="9"/>
  <c r="A36" i="9"/>
  <c r="AG35" i="9"/>
  <c r="AF35" i="9"/>
  <c r="AE35" i="9"/>
  <c r="AD35" i="9"/>
  <c r="AC35" i="9"/>
  <c r="AB35" i="9"/>
  <c r="AA35" i="9"/>
  <c r="Z35" i="9"/>
  <c r="Y35" i="9"/>
  <c r="X35" i="9"/>
  <c r="A35" i="9"/>
  <c r="AG34" i="9"/>
  <c r="AF34" i="9"/>
  <c r="AE34" i="9"/>
  <c r="AD34" i="9"/>
  <c r="AC34" i="9"/>
  <c r="AB34" i="9"/>
  <c r="AA34" i="9"/>
  <c r="Z34" i="9"/>
  <c r="Y34" i="9"/>
  <c r="X34" i="9"/>
  <c r="A34" i="9"/>
  <c r="AG33" i="9"/>
  <c r="AF33" i="9"/>
  <c r="AE33" i="9"/>
  <c r="AD33" i="9"/>
  <c r="AC33" i="9"/>
  <c r="AB33" i="9"/>
  <c r="AA33" i="9"/>
  <c r="Z33" i="9"/>
  <c r="Y33" i="9"/>
  <c r="X33" i="9"/>
  <c r="A33" i="9"/>
  <c r="AG32" i="9"/>
  <c r="AF32" i="9"/>
  <c r="AE32" i="9"/>
  <c r="AD32" i="9"/>
  <c r="AC32" i="9"/>
  <c r="AB32" i="9"/>
  <c r="AA32" i="9"/>
  <c r="Z32" i="9"/>
  <c r="Y32" i="9"/>
  <c r="X32" i="9"/>
  <c r="A32" i="9"/>
  <c r="AG31" i="9"/>
  <c r="AF31" i="9"/>
  <c r="AE31" i="9"/>
  <c r="AD31" i="9"/>
  <c r="AC31" i="9"/>
  <c r="AB31" i="9"/>
  <c r="AA31" i="9"/>
  <c r="Z31" i="9"/>
  <c r="Y31" i="9"/>
  <c r="X31" i="9"/>
  <c r="A31" i="9"/>
  <c r="AG30" i="9"/>
  <c r="AF30" i="9"/>
  <c r="AE30" i="9"/>
  <c r="AD30" i="9"/>
  <c r="AC30" i="9"/>
  <c r="AB30" i="9"/>
  <c r="AA30" i="9"/>
  <c r="Z30" i="9"/>
  <c r="Y30" i="9"/>
  <c r="X30" i="9"/>
  <c r="A30" i="9"/>
  <c r="AG29" i="9"/>
  <c r="AF29" i="9"/>
  <c r="AE29" i="9"/>
  <c r="AD29" i="9"/>
  <c r="AC29" i="9"/>
  <c r="AB29" i="9"/>
  <c r="AA29" i="9"/>
  <c r="Z29" i="9"/>
  <c r="Y29" i="9"/>
  <c r="X29" i="9"/>
  <c r="A29" i="9"/>
  <c r="AG28" i="9"/>
  <c r="AF28" i="9"/>
  <c r="AE28" i="9"/>
  <c r="AD28" i="9"/>
  <c r="AC28" i="9"/>
  <c r="AB28" i="9"/>
  <c r="AA28" i="9"/>
  <c r="Z28" i="9"/>
  <c r="Y28" i="9"/>
  <c r="X28" i="9"/>
  <c r="A28" i="9"/>
  <c r="AG27" i="9"/>
  <c r="AF27" i="9"/>
  <c r="AE27" i="9"/>
  <c r="AD27" i="9"/>
  <c r="AC27" i="9"/>
  <c r="AB27" i="9"/>
  <c r="AA27" i="9"/>
  <c r="Z27" i="9"/>
  <c r="Y27" i="9"/>
  <c r="X27" i="9"/>
  <c r="A27" i="9"/>
  <c r="AG26" i="9"/>
  <c r="AF26" i="9"/>
  <c r="AE26" i="9"/>
  <c r="AD26" i="9"/>
  <c r="AC26" i="9"/>
  <c r="AB26" i="9"/>
  <c r="AA26" i="9"/>
  <c r="Z26" i="9"/>
  <c r="Y26" i="9"/>
  <c r="X26" i="9"/>
  <c r="A26" i="9"/>
  <c r="AG25" i="9"/>
  <c r="AF25" i="9"/>
  <c r="AE25" i="9"/>
  <c r="AD25" i="9"/>
  <c r="AC25" i="9"/>
  <c r="AB25" i="9"/>
  <c r="AA25" i="9"/>
  <c r="Z25" i="9"/>
  <c r="Y25" i="9"/>
  <c r="X25" i="9"/>
  <c r="A25" i="9"/>
  <c r="AG24" i="9"/>
  <c r="AF24" i="9"/>
  <c r="AE24" i="9"/>
  <c r="AD24" i="9"/>
  <c r="AC24" i="9"/>
  <c r="AB24" i="9"/>
  <c r="AA24" i="9"/>
  <c r="Z24" i="9"/>
  <c r="Y24" i="9"/>
  <c r="X24" i="9"/>
  <c r="A24" i="9"/>
  <c r="AG23" i="9"/>
  <c r="AF23" i="9"/>
  <c r="AE23" i="9"/>
  <c r="AD23" i="9"/>
  <c r="AC23" i="9"/>
  <c r="AB23" i="9"/>
  <c r="AA23" i="9"/>
  <c r="Z23" i="9"/>
  <c r="Y23" i="9"/>
  <c r="X23" i="9"/>
  <c r="A23" i="9"/>
  <c r="AG22" i="9"/>
  <c r="AF22" i="9"/>
  <c r="AE22" i="9"/>
  <c r="AD22" i="9"/>
  <c r="AC22" i="9"/>
  <c r="AB22" i="9"/>
  <c r="AA22" i="9"/>
  <c r="Z22" i="9"/>
  <c r="Y22" i="9"/>
  <c r="X22" i="9"/>
  <c r="A22" i="9"/>
  <c r="AG21" i="9"/>
  <c r="AF21" i="9"/>
  <c r="AE21" i="9"/>
  <c r="AD21" i="9"/>
  <c r="AC21" i="9"/>
  <c r="AB21" i="9"/>
  <c r="AA21" i="9"/>
  <c r="Z21" i="9"/>
  <c r="Y21" i="9"/>
  <c r="X21" i="9"/>
  <c r="A21" i="9"/>
  <c r="AG20" i="9"/>
  <c r="AF20" i="9"/>
  <c r="AE20" i="9"/>
  <c r="AD20" i="9"/>
  <c r="AC20" i="9"/>
  <c r="AB20" i="9"/>
  <c r="AA20" i="9"/>
  <c r="Z20" i="9"/>
  <c r="Y20" i="9"/>
  <c r="X20" i="9"/>
  <c r="A20" i="9"/>
  <c r="AG19" i="9"/>
  <c r="AF19" i="9"/>
  <c r="AE19" i="9"/>
  <c r="AD19" i="9"/>
  <c r="AC19" i="9"/>
  <c r="AB19" i="9"/>
  <c r="AA19" i="9"/>
  <c r="Z19" i="9"/>
  <c r="Y19" i="9"/>
  <c r="X19" i="9"/>
  <c r="A19" i="9"/>
  <c r="AG18" i="9"/>
  <c r="AF18" i="9"/>
  <c r="AE18" i="9"/>
  <c r="AD18" i="9"/>
  <c r="AC18" i="9"/>
  <c r="AB18" i="9"/>
  <c r="AA18" i="9"/>
  <c r="Z18" i="9"/>
  <c r="Y18" i="9"/>
  <c r="X18" i="9"/>
  <c r="A18" i="9"/>
  <c r="AG17" i="9"/>
  <c r="AF17" i="9"/>
  <c r="AE17" i="9"/>
  <c r="AD17" i="9"/>
  <c r="AC17" i="9"/>
  <c r="AB17" i="9"/>
  <c r="AA17" i="9"/>
  <c r="Z17" i="9"/>
  <c r="Y17" i="9"/>
  <c r="X17" i="9"/>
  <c r="A17" i="9"/>
  <c r="AG16" i="9"/>
  <c r="AF16" i="9"/>
  <c r="AE16" i="9"/>
  <c r="AD16" i="9"/>
  <c r="AC16" i="9"/>
  <c r="AB16" i="9"/>
  <c r="AA16" i="9"/>
  <c r="Z16" i="9"/>
  <c r="Y16" i="9"/>
  <c r="X16" i="9"/>
  <c r="A16" i="9"/>
  <c r="AG15" i="9"/>
  <c r="AF15" i="9"/>
  <c r="AE15" i="9"/>
  <c r="AD15" i="9"/>
  <c r="AC15" i="9"/>
  <c r="AB15" i="9"/>
  <c r="AA15" i="9"/>
  <c r="Z15" i="9"/>
  <c r="Y15" i="9"/>
  <c r="X15" i="9"/>
  <c r="A15" i="9"/>
  <c r="AG14" i="9"/>
  <c r="AF14" i="9"/>
  <c r="AE14" i="9"/>
  <c r="AD14" i="9"/>
  <c r="AC14" i="9"/>
  <c r="AB14" i="9"/>
  <c r="AA14" i="9"/>
  <c r="Z14" i="9"/>
  <c r="Y14" i="9"/>
  <c r="X14" i="9"/>
  <c r="A14" i="9"/>
  <c r="AG13" i="9"/>
  <c r="AF13" i="9"/>
  <c r="AE13" i="9"/>
  <c r="AD13" i="9"/>
  <c r="AC13" i="9"/>
  <c r="AB13" i="9"/>
  <c r="AA13" i="9"/>
  <c r="Z13" i="9"/>
  <c r="Y13" i="9"/>
  <c r="X13" i="9"/>
  <c r="A13" i="9"/>
  <c r="AG12" i="9"/>
  <c r="AF12" i="9"/>
  <c r="AE12" i="9"/>
  <c r="AD12" i="9"/>
  <c r="AC12" i="9"/>
  <c r="AB12" i="9"/>
  <c r="AA12" i="9"/>
  <c r="Z12" i="9"/>
  <c r="Y12" i="9"/>
  <c r="X12" i="9"/>
  <c r="A12" i="9"/>
  <c r="AG11" i="9"/>
  <c r="AF11" i="9"/>
  <c r="AE11" i="9"/>
  <c r="AD11" i="9"/>
  <c r="AC11" i="9"/>
  <c r="AB11" i="9"/>
  <c r="AA11" i="9"/>
  <c r="Z11" i="9"/>
  <c r="Y11" i="9"/>
  <c r="X11" i="9"/>
  <c r="A11" i="9"/>
  <c r="AG10" i="9"/>
  <c r="AF10" i="9"/>
  <c r="AE10" i="9"/>
  <c r="AD10" i="9"/>
  <c r="AC10" i="9"/>
  <c r="AB10" i="9"/>
  <c r="AA10" i="9"/>
  <c r="Z10" i="9"/>
  <c r="Y10" i="9"/>
  <c r="X10" i="9"/>
  <c r="A10" i="9"/>
  <c r="AG9" i="9"/>
  <c r="AF9" i="9"/>
  <c r="AE9" i="9"/>
  <c r="AD9" i="9"/>
  <c r="AC9" i="9"/>
  <c r="AB9" i="9"/>
  <c r="AA9" i="9"/>
  <c r="Z9" i="9"/>
  <c r="Y9" i="9"/>
  <c r="X9" i="9"/>
  <c r="A9" i="9"/>
  <c r="AF7" i="9"/>
  <c r="AE7" i="9"/>
  <c r="AD7" i="9"/>
  <c r="AC7" i="9"/>
  <c r="AB7" i="9"/>
  <c r="AA7" i="9"/>
  <c r="Z7" i="9"/>
  <c r="Y7" i="9"/>
  <c r="X7" i="9"/>
  <c r="W7" i="9"/>
  <c r="V7" i="9"/>
  <c r="U7" i="9"/>
  <c r="T7" i="9"/>
  <c r="S7" i="9"/>
  <c r="R7" i="9"/>
  <c r="Q7" i="9"/>
  <c r="P7" i="9"/>
  <c r="O7" i="9"/>
  <c r="N7" i="9"/>
  <c r="M7" i="9"/>
  <c r="L7" i="9"/>
  <c r="K7" i="9"/>
  <c r="J7" i="9"/>
  <c r="I7" i="9"/>
  <c r="H7" i="9"/>
  <c r="G7" i="9"/>
  <c r="F7" i="9"/>
  <c r="E7" i="9"/>
  <c r="D7" i="9"/>
  <c r="C7" i="9"/>
  <c r="B7" i="9"/>
  <c r="A7" i="9"/>
  <c r="U3" i="9"/>
  <c r="F10" i="9"/>
  <c r="F11" i="9"/>
  <c r="F9" i="9"/>
  <c r="AO10" i="6" l="1"/>
  <c r="AO11" i="6"/>
  <c r="AO12" i="6"/>
  <c r="AO13" i="6"/>
  <c r="AO14" i="6"/>
  <c r="AO15" i="6"/>
  <c r="AO16" i="6"/>
  <c r="AO17" i="6"/>
  <c r="AO18" i="6"/>
  <c r="AO19" i="6"/>
  <c r="AO20" i="6"/>
  <c r="AO21" i="6"/>
  <c r="AO22" i="6"/>
  <c r="AO23" i="6"/>
  <c r="AO24" i="6"/>
  <c r="AO25" i="6"/>
  <c r="AO26" i="6"/>
  <c r="AO27" i="6"/>
  <c r="AO28" i="6"/>
  <c r="AO29" i="6"/>
  <c r="AO30" i="6"/>
  <c r="AO31" i="6"/>
  <c r="AO32" i="6"/>
  <c r="AO33" i="6"/>
  <c r="AO34" i="6"/>
  <c r="AO35" i="6"/>
  <c r="AO36" i="6"/>
  <c r="AO37" i="6"/>
  <c r="AO38" i="6"/>
  <c r="AO39" i="6"/>
  <c r="AO40" i="6"/>
  <c r="AO41" i="6"/>
  <c r="AO42" i="6"/>
  <c r="AO43" i="6"/>
  <c r="AO44" i="6"/>
  <c r="AO45" i="6"/>
  <c r="AO46" i="6"/>
  <c r="AO47" i="6"/>
  <c r="AO48" i="6"/>
  <c r="AO49" i="6"/>
  <c r="AO50" i="6"/>
  <c r="AO51" i="6"/>
  <c r="AO52" i="6"/>
  <c r="AO53" i="6"/>
  <c r="AO54" i="6"/>
  <c r="AO55" i="6"/>
  <c r="AO56" i="6"/>
  <c r="AO57" i="6"/>
  <c r="AO58" i="6"/>
  <c r="AO9" i="6"/>
  <c r="A58" i="6" l="1"/>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G7" i="6"/>
  <c r="AF7" i="6"/>
  <c r="AE7" i="6"/>
  <c r="AD7" i="6"/>
  <c r="AC7" i="6"/>
  <c r="AB7" i="6"/>
  <c r="AA7" i="6"/>
  <c r="Z7" i="6"/>
  <c r="Y7" i="6"/>
  <c r="X7" i="6"/>
  <c r="W7" i="6"/>
  <c r="V7" i="6"/>
  <c r="U7" i="6"/>
  <c r="S7" i="6"/>
  <c r="R7" i="6"/>
  <c r="Q7" i="6"/>
  <c r="P7" i="6"/>
  <c r="O7" i="6"/>
  <c r="N7" i="6"/>
  <c r="M7" i="6"/>
  <c r="L7" i="6"/>
  <c r="K7" i="6"/>
  <c r="J7" i="6"/>
  <c r="I7" i="6"/>
  <c r="H7" i="6"/>
  <c r="G7" i="6"/>
  <c r="F7" i="6"/>
  <c r="E7" i="6"/>
  <c r="D7" i="6"/>
  <c r="C7" i="6"/>
  <c r="B7" i="6"/>
  <c r="A7" i="6"/>
</calcChain>
</file>

<file path=xl/sharedStrings.xml><?xml version="1.0" encoding="utf-8"?>
<sst xmlns="http://schemas.openxmlformats.org/spreadsheetml/2006/main" count="390" uniqueCount="263">
  <si>
    <t>郵便番号</t>
    <rPh sb="0" eb="4">
      <t>ユウビンバンゴウ</t>
    </rPh>
    <phoneticPr fontId="5"/>
  </si>
  <si>
    <t>事業所名称</t>
    <rPh sb="0" eb="3">
      <t>ジギョウショ</t>
    </rPh>
    <rPh sb="3" eb="5">
      <t>メイショウ</t>
    </rPh>
    <phoneticPr fontId="5"/>
  </si>
  <si>
    <t>事業所郵便番号</t>
    <rPh sb="0" eb="3">
      <t>ジギョウショ</t>
    </rPh>
    <rPh sb="3" eb="7">
      <t>ユウビンバンゴウ</t>
    </rPh>
    <phoneticPr fontId="5"/>
  </si>
  <si>
    <t>※色付きの部分は必ずすべてご記入ください</t>
    <rPh sb="1" eb="3">
      <t>イロツ</t>
    </rPh>
    <rPh sb="5" eb="7">
      <t>ブブン</t>
    </rPh>
    <rPh sb="8" eb="9">
      <t>カナラ</t>
    </rPh>
    <rPh sb="14" eb="16">
      <t>キニュウ</t>
    </rPh>
    <phoneticPr fontId="5"/>
  </si>
  <si>
    <t>受診日
（病院記入欄）</t>
    <rPh sb="0" eb="3">
      <t>ジュシンビ</t>
    </rPh>
    <rPh sb="5" eb="7">
      <t>ビョウイン</t>
    </rPh>
    <rPh sb="7" eb="9">
      <t>キニュウ</t>
    </rPh>
    <rPh sb="9" eb="10">
      <t>ラン</t>
    </rPh>
    <phoneticPr fontId="5"/>
  </si>
  <si>
    <t>漢字氏名</t>
    <rPh sb="0" eb="2">
      <t>カンジ</t>
    </rPh>
    <rPh sb="2" eb="4">
      <t>シメイ</t>
    </rPh>
    <phoneticPr fontId="5"/>
  </si>
  <si>
    <t>性別</t>
    <rPh sb="0" eb="2">
      <t>セイベツ</t>
    </rPh>
    <phoneticPr fontId="5"/>
  </si>
  <si>
    <t>生年月日</t>
    <rPh sb="0" eb="2">
      <t>セイネン</t>
    </rPh>
    <rPh sb="2" eb="4">
      <t>ガッピ</t>
    </rPh>
    <phoneticPr fontId="5"/>
  </si>
  <si>
    <t>胃検査</t>
    <rPh sb="0" eb="1">
      <t>イ</t>
    </rPh>
    <rPh sb="1" eb="3">
      <t>ケンサ</t>
    </rPh>
    <phoneticPr fontId="5"/>
  </si>
  <si>
    <t>健診コース</t>
    <rPh sb="0" eb="2">
      <t>ケンシン</t>
    </rPh>
    <phoneticPr fontId="5"/>
  </si>
  <si>
    <t>第1
希望日</t>
    <rPh sb="0" eb="1">
      <t>ダイ</t>
    </rPh>
    <rPh sb="3" eb="6">
      <t>キボウビ</t>
    </rPh>
    <phoneticPr fontId="5"/>
  </si>
  <si>
    <t>第2
希望日</t>
    <rPh sb="0" eb="1">
      <t>ダイ</t>
    </rPh>
    <rPh sb="3" eb="6">
      <t>キボウビ</t>
    </rPh>
    <phoneticPr fontId="5"/>
  </si>
  <si>
    <t>子宮</t>
    <rPh sb="0" eb="2">
      <t>シキュウ</t>
    </rPh>
    <phoneticPr fontId="5"/>
  </si>
  <si>
    <t>乳がん</t>
    <rPh sb="0" eb="1">
      <t>ニュウ</t>
    </rPh>
    <phoneticPr fontId="5"/>
  </si>
  <si>
    <t>脳</t>
    <rPh sb="0" eb="1">
      <t>ノウ</t>
    </rPh>
    <phoneticPr fontId="5"/>
  </si>
  <si>
    <t>肺がん</t>
    <rPh sb="0" eb="1">
      <t>ハイ</t>
    </rPh>
    <phoneticPr fontId="5"/>
  </si>
  <si>
    <t>心臓</t>
    <rPh sb="0" eb="2">
      <t>シンゾウ</t>
    </rPh>
    <phoneticPr fontId="5"/>
  </si>
  <si>
    <t>備考</t>
    <rPh sb="0" eb="2">
      <t>ビコウ</t>
    </rPh>
    <phoneticPr fontId="5"/>
  </si>
  <si>
    <t>胃カメラ</t>
    <rPh sb="0" eb="1">
      <t>イ</t>
    </rPh>
    <phoneticPr fontId="5"/>
  </si>
  <si>
    <t>胃透視</t>
    <rPh sb="0" eb="1">
      <t>イ</t>
    </rPh>
    <rPh sb="1" eb="3">
      <t>トウシ</t>
    </rPh>
    <phoneticPr fontId="5"/>
  </si>
  <si>
    <t>管理
番号</t>
    <rPh sb="0" eb="2">
      <t>カンリ</t>
    </rPh>
    <rPh sb="3" eb="5">
      <t>バンゴウ</t>
    </rPh>
    <phoneticPr fontId="5"/>
  </si>
  <si>
    <t>医療法人社団昴会　日野記念病院</t>
    <rPh sb="0" eb="2">
      <t>イリョウ</t>
    </rPh>
    <rPh sb="2" eb="4">
      <t>ホウジン</t>
    </rPh>
    <rPh sb="4" eb="6">
      <t>シャダン</t>
    </rPh>
    <rPh sb="6" eb="7">
      <t>スバル</t>
    </rPh>
    <rPh sb="7" eb="8">
      <t>カイ</t>
    </rPh>
    <rPh sb="9" eb="15">
      <t>ヒノキネンビョウイン</t>
    </rPh>
    <phoneticPr fontId="5"/>
  </si>
  <si>
    <t>滋賀県蒲生郡日野町上野田200-1</t>
    <rPh sb="0" eb="12">
      <t>５２９－１６４２</t>
    </rPh>
    <phoneticPr fontId="5"/>
  </si>
  <si>
    <t>澤居</t>
    <rPh sb="0" eb="1">
      <t>サワ</t>
    </rPh>
    <rPh sb="1" eb="2">
      <t>イ</t>
    </rPh>
    <phoneticPr fontId="5"/>
  </si>
  <si>
    <t>事業所住所</t>
    <rPh sb="0" eb="5">
      <t>ジギョウショジュウショ</t>
    </rPh>
    <phoneticPr fontId="5"/>
  </si>
  <si>
    <t>事業所電話番号</t>
    <rPh sb="0" eb="3">
      <t>ジギョウショ</t>
    </rPh>
    <rPh sb="3" eb="7">
      <t>デンワバンゴウ</t>
    </rPh>
    <phoneticPr fontId="5"/>
  </si>
  <si>
    <t>担当者名</t>
    <rPh sb="0" eb="3">
      <t>タントウシャ</t>
    </rPh>
    <rPh sb="3" eb="4">
      <t>メイ</t>
    </rPh>
    <phoneticPr fontId="5"/>
  </si>
  <si>
    <t>0748-52-4725</t>
    <phoneticPr fontId="5"/>
  </si>
  <si>
    <t>住所</t>
    <rPh sb="0" eb="2">
      <t>ジュウショ</t>
    </rPh>
    <phoneticPr fontId="5"/>
  </si>
  <si>
    <t>オプション検査</t>
    <rPh sb="5" eb="7">
      <t>ケンサ</t>
    </rPh>
    <phoneticPr fontId="5"/>
  </si>
  <si>
    <t>受診希望日</t>
    <rPh sb="0" eb="2">
      <t>ジュシン</t>
    </rPh>
    <rPh sb="2" eb="5">
      <t>キボウビ</t>
    </rPh>
    <phoneticPr fontId="5"/>
  </si>
  <si>
    <t>骨</t>
    <rPh sb="0" eb="1">
      <t>ホネ</t>
    </rPh>
    <phoneticPr fontId="5"/>
  </si>
  <si>
    <t>その他</t>
    <rPh sb="2" eb="3">
      <t>タ</t>
    </rPh>
    <phoneticPr fontId="5"/>
  </si>
  <si>
    <t>電話番号</t>
    <rPh sb="0" eb="4">
      <t>デンワバンゴウ</t>
    </rPh>
    <phoneticPr fontId="5"/>
  </si>
  <si>
    <t>腫瘍マーカー
３種</t>
    <rPh sb="0" eb="2">
      <t>シュヨウ</t>
    </rPh>
    <rPh sb="8" eb="9">
      <t>シュ</t>
    </rPh>
    <phoneticPr fontId="5"/>
  </si>
  <si>
    <t>前立腺</t>
    <rPh sb="0" eb="3">
      <t>ゼンリツセン</t>
    </rPh>
    <phoneticPr fontId="5"/>
  </si>
  <si>
    <t>子宮2</t>
    <rPh sb="0" eb="2">
      <t>シキュウ</t>
    </rPh>
    <phoneticPr fontId="5"/>
  </si>
  <si>
    <t>乳がん2</t>
    <rPh sb="0" eb="1">
      <t>ニュウ3</t>
    </rPh>
    <phoneticPr fontId="5"/>
  </si>
  <si>
    <t>脳2</t>
    <rPh sb="0" eb="1">
      <t>ノウ</t>
    </rPh>
    <phoneticPr fontId="5"/>
  </si>
  <si>
    <t>肺がん2</t>
    <rPh sb="0" eb="1">
      <t>ハイ5</t>
    </rPh>
    <phoneticPr fontId="5"/>
  </si>
  <si>
    <t>心臓2</t>
    <rPh sb="0" eb="2">
      <t>シンゾウ</t>
    </rPh>
    <phoneticPr fontId="5"/>
  </si>
  <si>
    <t>骨2</t>
    <rPh sb="0" eb="1">
      <t>コツ</t>
    </rPh>
    <phoneticPr fontId="5"/>
  </si>
  <si>
    <t>腫瘍マーカー
３種2</t>
    <rPh sb="0" eb="2">
      <t>シュヨウシュ9</t>
    </rPh>
    <phoneticPr fontId="5"/>
  </si>
  <si>
    <t>前立腺2</t>
    <rPh sb="0" eb="3">
      <t>ゼンリツセン</t>
    </rPh>
    <phoneticPr fontId="5"/>
  </si>
  <si>
    <t>保険者名称</t>
    <rPh sb="0" eb="3">
      <t>ホケンシャ</t>
    </rPh>
    <rPh sb="3" eb="5">
      <t>メイショウ</t>
    </rPh>
    <phoneticPr fontId="5"/>
  </si>
  <si>
    <t>昴会病院組合</t>
    <rPh sb="0" eb="1">
      <t>スバル</t>
    </rPh>
    <rPh sb="1" eb="2">
      <t>カイ</t>
    </rPh>
    <rPh sb="2" eb="4">
      <t>ビョウイン</t>
    </rPh>
    <rPh sb="4" eb="6">
      <t>クミアイ</t>
    </rPh>
    <phoneticPr fontId="5"/>
  </si>
  <si>
    <t>受診者情報記入欄</t>
    <rPh sb="0" eb="3">
      <t>ジュシンシャ</t>
    </rPh>
    <rPh sb="3" eb="5">
      <t>ジョウホウ</t>
    </rPh>
    <rPh sb="5" eb="7">
      <t>キニュウ</t>
    </rPh>
    <rPh sb="7" eb="8">
      <t>ラン</t>
    </rPh>
    <phoneticPr fontId="5"/>
  </si>
  <si>
    <t>第1希望日、
第2希望日を
ご入力をお願いします。
受診日は希望日を確認後、
病院側で記入しますので
空けておいてください。</t>
    <rPh sb="0" eb="1">
      <t>ダイ</t>
    </rPh>
    <rPh sb="2" eb="5">
      <t>キボウビ</t>
    </rPh>
    <rPh sb="7" eb="8">
      <t>ダイ</t>
    </rPh>
    <rPh sb="9" eb="12">
      <t>キボウビ</t>
    </rPh>
    <rPh sb="15" eb="17">
      <t>ニュウリョク</t>
    </rPh>
    <rPh sb="19" eb="20">
      <t>ネガ</t>
    </rPh>
    <rPh sb="26" eb="29">
      <t>ジュシンビ</t>
    </rPh>
    <rPh sb="30" eb="33">
      <t>キボウビ</t>
    </rPh>
    <rPh sb="34" eb="36">
      <t>カクニン</t>
    </rPh>
    <rPh sb="36" eb="37">
      <t>ゴ</t>
    </rPh>
    <rPh sb="39" eb="41">
      <t>ビョウイン</t>
    </rPh>
    <rPh sb="41" eb="42">
      <t>ガワ</t>
    </rPh>
    <rPh sb="43" eb="45">
      <t>キニュウ</t>
    </rPh>
    <rPh sb="51" eb="52">
      <t>ア</t>
    </rPh>
    <phoneticPr fontId="5"/>
  </si>
  <si>
    <t>フリガナ及び漢字氏名をご入力ください。
外国籍の方など、保険証にカタカナで名前の記載がある方は、漢字氏名欄にもカタカナでご入力をお願いします。</t>
    <rPh sb="4" eb="5">
      <t>オヨ</t>
    </rPh>
    <rPh sb="6" eb="8">
      <t>カンジ</t>
    </rPh>
    <rPh sb="8" eb="10">
      <t>シメイ</t>
    </rPh>
    <rPh sb="12" eb="14">
      <t>ニュウリョク</t>
    </rPh>
    <rPh sb="20" eb="23">
      <t>ガイコクセキ</t>
    </rPh>
    <rPh sb="24" eb="25">
      <t>カタ</t>
    </rPh>
    <rPh sb="28" eb="31">
      <t>ホケンショウ</t>
    </rPh>
    <rPh sb="37" eb="39">
      <t>ナマエ</t>
    </rPh>
    <rPh sb="40" eb="42">
      <t>キサイ</t>
    </rPh>
    <rPh sb="45" eb="46">
      <t>カタ</t>
    </rPh>
    <rPh sb="48" eb="50">
      <t>カンジ</t>
    </rPh>
    <rPh sb="50" eb="52">
      <t>シメイ</t>
    </rPh>
    <rPh sb="52" eb="53">
      <t>ラン</t>
    </rPh>
    <rPh sb="61" eb="63">
      <t>ニュウリョク</t>
    </rPh>
    <rPh sb="65" eb="66">
      <t>ネガ</t>
    </rPh>
    <phoneticPr fontId="5"/>
  </si>
  <si>
    <r>
      <t>郵便番号、住所をご入力ください。
郵便番号は</t>
    </r>
    <r>
      <rPr>
        <u/>
        <sz val="14"/>
        <color rgb="FFFF0000"/>
        <rFont val="UD デジタル 教科書体 NK-B"/>
        <family val="1"/>
        <charset val="128"/>
      </rPr>
      <t>ハイフンなし</t>
    </r>
    <r>
      <rPr>
        <sz val="14"/>
        <rFont val="UD デジタル 教科書体 NK-B"/>
        <family val="1"/>
        <charset val="128"/>
      </rPr>
      <t>でご入力いただくと
自動的に記入例のような形式となります。
住所は、正確に建物名までご入力いただくようご協力をお願いします。</t>
    </r>
    <rPh sb="0" eb="4">
      <t>ユウビンバンゴウ</t>
    </rPh>
    <rPh sb="5" eb="7">
      <t>ジュウショ</t>
    </rPh>
    <rPh sb="9" eb="11">
      <t>ニュウリョク</t>
    </rPh>
    <rPh sb="17" eb="21">
      <t>ユウビンバンゴウ</t>
    </rPh>
    <rPh sb="30" eb="32">
      <t>ニュウリョク</t>
    </rPh>
    <rPh sb="38" eb="41">
      <t>ジドウテキ</t>
    </rPh>
    <rPh sb="42" eb="44">
      <t>キニュウ</t>
    </rPh>
    <rPh sb="44" eb="45">
      <t>レイ</t>
    </rPh>
    <rPh sb="49" eb="51">
      <t>ケイシキ</t>
    </rPh>
    <rPh sb="58" eb="60">
      <t>ジュウショ</t>
    </rPh>
    <rPh sb="62" eb="64">
      <t>セイカク</t>
    </rPh>
    <rPh sb="65" eb="67">
      <t>タテモノ</t>
    </rPh>
    <rPh sb="67" eb="68">
      <t>メイ</t>
    </rPh>
    <rPh sb="71" eb="73">
      <t>ニュウリョク</t>
    </rPh>
    <rPh sb="80" eb="82">
      <t>キョウリョク</t>
    </rPh>
    <rPh sb="84" eb="85">
      <t>ネガ</t>
    </rPh>
    <phoneticPr fontId="5"/>
  </si>
  <si>
    <t>電話番号はハイフン付きで入力をお願いします。
固定電話、携帯電話どちらでも結構ですが、可能な限り個人様と連絡が付く番号でお願いいたします。</t>
    <rPh sb="0" eb="2">
      <t>デンワ</t>
    </rPh>
    <rPh sb="2" eb="4">
      <t>バンゴウ</t>
    </rPh>
    <rPh sb="9" eb="10">
      <t>ツ</t>
    </rPh>
    <rPh sb="12" eb="14">
      <t>ニュウリョク</t>
    </rPh>
    <rPh sb="16" eb="17">
      <t>ネガ</t>
    </rPh>
    <rPh sb="23" eb="25">
      <t>コテイ</t>
    </rPh>
    <rPh sb="25" eb="27">
      <t>デンワ</t>
    </rPh>
    <rPh sb="28" eb="30">
      <t>ケイタイ</t>
    </rPh>
    <rPh sb="30" eb="32">
      <t>デンワ</t>
    </rPh>
    <rPh sb="37" eb="39">
      <t>ケッコウ</t>
    </rPh>
    <rPh sb="43" eb="45">
      <t>カノウ</t>
    </rPh>
    <rPh sb="46" eb="47">
      <t>カギ</t>
    </rPh>
    <rPh sb="48" eb="50">
      <t>コジン</t>
    </rPh>
    <rPh sb="50" eb="51">
      <t>サマ</t>
    </rPh>
    <rPh sb="52" eb="54">
      <t>レンラク</t>
    </rPh>
    <rPh sb="55" eb="56">
      <t>ツ</t>
    </rPh>
    <rPh sb="57" eb="59">
      <t>バンゴウ</t>
    </rPh>
    <rPh sb="61" eb="62">
      <t>ネガ</t>
    </rPh>
    <phoneticPr fontId="5"/>
  </si>
  <si>
    <t>滋賀県東近江市大清水町5666</t>
    <rPh sb="0" eb="11">
      <t>５２７－０１２６</t>
    </rPh>
    <phoneticPr fontId="5"/>
  </si>
  <si>
    <t>滋賀県東近江市垣見町999-9</t>
    <rPh sb="0" eb="10">
      <t>５２１－１２２１</t>
    </rPh>
    <phoneticPr fontId="5"/>
  </si>
  <si>
    <t>滋賀県彦根市川瀬馬場町0000-1</t>
    <rPh sb="0" eb="11">
      <t>５２２－０２２３</t>
    </rPh>
    <phoneticPr fontId="5"/>
  </si>
  <si>
    <t>胃検査の種類、
健康診断のコースをご選択ください。
セルを選択したときに出る▽ボタンをクリックし、ご希望の物をお選びください。</t>
    <rPh sb="0" eb="1">
      <t>イ</t>
    </rPh>
    <rPh sb="1" eb="3">
      <t>ケンサ</t>
    </rPh>
    <rPh sb="4" eb="6">
      <t>シュルイ</t>
    </rPh>
    <rPh sb="8" eb="12">
      <t>ケンコウシンダン</t>
    </rPh>
    <rPh sb="18" eb="20">
      <t>センタク</t>
    </rPh>
    <rPh sb="29" eb="31">
      <t>センタク</t>
    </rPh>
    <rPh sb="36" eb="37">
      <t>デ</t>
    </rPh>
    <rPh sb="50" eb="52">
      <t>キボウ</t>
    </rPh>
    <rPh sb="53" eb="54">
      <t>モノ</t>
    </rPh>
    <rPh sb="56" eb="57">
      <t>エラ</t>
    </rPh>
    <phoneticPr fontId="5"/>
  </si>
  <si>
    <t>その他ご要望などをご記入ください。
（問診票会社送付希望や人間ドック付属の子宮がん検診不要など）
また、オプションの腫瘍マーカー検査は3種セットとなっておりますので単体で検査をされたい方もこちらにその旨をご入力ください。</t>
    <rPh sb="2" eb="3">
      <t>タ</t>
    </rPh>
    <rPh sb="4" eb="6">
      <t>ヨウボウ</t>
    </rPh>
    <rPh sb="10" eb="12">
      <t>キニュウ</t>
    </rPh>
    <rPh sb="22" eb="24">
      <t>カイシャ</t>
    </rPh>
    <rPh sb="24" eb="26">
      <t>ソウフ</t>
    </rPh>
    <rPh sb="26" eb="28">
      <t>キボウ</t>
    </rPh>
    <rPh sb="29" eb="31">
      <t>ニンゲン</t>
    </rPh>
    <rPh sb="34" eb="36">
      <t>フゾク</t>
    </rPh>
    <rPh sb="37" eb="39">
      <t>シキュウ</t>
    </rPh>
    <rPh sb="41" eb="43">
      <t>ケンシン</t>
    </rPh>
    <rPh sb="43" eb="45">
      <t>フヨウ</t>
    </rPh>
    <rPh sb="58" eb="60">
      <t>シュヨウ</t>
    </rPh>
    <rPh sb="64" eb="66">
      <t>ケンサ</t>
    </rPh>
    <rPh sb="68" eb="69">
      <t>シュ</t>
    </rPh>
    <rPh sb="82" eb="84">
      <t>タンタイ</t>
    </rPh>
    <rPh sb="85" eb="87">
      <t>ケンサ</t>
    </rPh>
    <rPh sb="92" eb="93">
      <t>カタ</t>
    </rPh>
    <rPh sb="100" eb="101">
      <t>ムネ</t>
    </rPh>
    <rPh sb="103" eb="105">
      <t>ニュウリョク</t>
    </rPh>
    <phoneticPr fontId="5"/>
  </si>
  <si>
    <t>合計</t>
    <phoneticPr fontId="5"/>
  </si>
  <si>
    <t>コース</t>
    <phoneticPr fontId="5"/>
  </si>
  <si>
    <t>フリガナ</t>
    <phoneticPr fontId="5"/>
  </si>
  <si>
    <t>ピロリ</t>
    <phoneticPr fontId="5"/>
  </si>
  <si>
    <t>ピロリ2</t>
    <phoneticPr fontId="5"/>
  </si>
  <si>
    <t>性別2</t>
    <rPh sb="0" eb="3">
      <t>セイベツ2</t>
    </rPh>
    <phoneticPr fontId="5"/>
  </si>
  <si>
    <t>なし</t>
    <phoneticPr fontId="5"/>
  </si>
  <si>
    <t xml:space="preserve"> </t>
    <phoneticPr fontId="5"/>
  </si>
  <si>
    <t>あり</t>
    <phoneticPr fontId="5"/>
  </si>
  <si>
    <t>性別、生年月日を
ご入力ください。
性別は男女をボタンで選択してください。
生年月日は
「1989/5/10」
「H1.5.10」
のような形式で入力していただけると自動的に和暦変換されます。</t>
    <rPh sb="0" eb="2">
      <t>セイベツ</t>
    </rPh>
    <rPh sb="3" eb="5">
      <t>セイネン</t>
    </rPh>
    <rPh sb="5" eb="7">
      <t>ガッピ</t>
    </rPh>
    <rPh sb="10" eb="12">
      <t>ニュウリョク</t>
    </rPh>
    <rPh sb="18" eb="20">
      <t>セイベツ</t>
    </rPh>
    <rPh sb="21" eb="23">
      <t>ダンジョ</t>
    </rPh>
    <rPh sb="28" eb="30">
      <t>センタク</t>
    </rPh>
    <rPh sb="38" eb="40">
      <t>セイネン</t>
    </rPh>
    <rPh sb="40" eb="42">
      <t>ガッピ</t>
    </rPh>
    <rPh sb="70" eb="72">
      <t>ケイシキ</t>
    </rPh>
    <rPh sb="73" eb="75">
      <t>ニュウリョク</t>
    </rPh>
    <rPh sb="83" eb="86">
      <t>ジドウテキ</t>
    </rPh>
    <rPh sb="87" eb="89">
      <t>ワレキ</t>
    </rPh>
    <rPh sb="89" eb="91">
      <t>ヘンカン</t>
    </rPh>
    <phoneticPr fontId="5"/>
  </si>
  <si>
    <t>半日ドック</t>
    <rPh sb="0" eb="2">
      <t>ハンニチ</t>
    </rPh>
    <phoneticPr fontId="5"/>
  </si>
  <si>
    <t>生活習慣病
予防健診</t>
    <rPh sb="0" eb="2">
      <t>セイカツ</t>
    </rPh>
    <rPh sb="2" eb="4">
      <t>シュウカン</t>
    </rPh>
    <rPh sb="4" eb="5">
      <t>ビョウ</t>
    </rPh>
    <rPh sb="6" eb="8">
      <t>ヨボウ</t>
    </rPh>
    <rPh sb="8" eb="10">
      <t>ケンシン</t>
    </rPh>
    <phoneticPr fontId="5"/>
  </si>
  <si>
    <t>090-1234-5678</t>
    <phoneticPr fontId="5"/>
  </si>
  <si>
    <t>080-9876-5432</t>
    <phoneticPr fontId="5"/>
  </si>
  <si>
    <t>男性</t>
    <rPh sb="0" eb="1">
      <t>オトコ</t>
    </rPh>
    <rPh sb="1" eb="2">
      <t>セイ</t>
    </rPh>
    <phoneticPr fontId="5"/>
  </si>
  <si>
    <t>女性</t>
    <rPh sb="0" eb="2">
      <t>ジョセイ</t>
    </rPh>
    <phoneticPr fontId="5"/>
  </si>
  <si>
    <t>フリガナ</t>
    <phoneticPr fontId="5"/>
  </si>
  <si>
    <t>希望</t>
    <rPh sb="0" eb="2">
      <t>キボウ</t>
    </rPh>
    <phoneticPr fontId="5"/>
  </si>
  <si>
    <t>医療法人社団昴会　日野記念病院</t>
    <rPh sb="0" eb="8">
      <t>イリョウホウジンシャダンスバルカイ</t>
    </rPh>
    <rPh sb="9" eb="15">
      <t>ヒノキネンビョウイン</t>
    </rPh>
    <phoneticPr fontId="26"/>
  </si>
  <si>
    <t>人間ドック・一般健診　コース別検査項目一覧</t>
    <rPh sb="0" eb="2">
      <t>ニンゲン</t>
    </rPh>
    <rPh sb="6" eb="8">
      <t>イッパン</t>
    </rPh>
    <rPh sb="8" eb="10">
      <t>ケンシン</t>
    </rPh>
    <rPh sb="14" eb="15">
      <t>ベツ</t>
    </rPh>
    <rPh sb="15" eb="17">
      <t>ケンサ</t>
    </rPh>
    <rPh sb="17" eb="19">
      <t>コウモク</t>
    </rPh>
    <rPh sb="19" eb="21">
      <t>イチラン</t>
    </rPh>
    <phoneticPr fontId="26"/>
  </si>
  <si>
    <t>料金表</t>
    <rPh sb="0" eb="3">
      <t>リョウキンヒョウ</t>
    </rPh>
    <phoneticPr fontId="26"/>
  </si>
  <si>
    <t>検査項目</t>
    <rPh sb="0" eb="2">
      <t>ケンサ</t>
    </rPh>
    <rPh sb="2" eb="4">
      <t>コウモク</t>
    </rPh>
    <phoneticPr fontId="26"/>
  </si>
  <si>
    <t>検査目的</t>
    <rPh sb="0" eb="2">
      <t>ケンサ</t>
    </rPh>
    <rPh sb="2" eb="4">
      <t>モクテキ</t>
    </rPh>
    <phoneticPr fontId="26"/>
  </si>
  <si>
    <t>一般健診</t>
    <rPh sb="0" eb="2">
      <t>イッパン</t>
    </rPh>
    <rPh sb="2" eb="4">
      <t>ケンシン</t>
    </rPh>
    <phoneticPr fontId="26"/>
  </si>
  <si>
    <t>問診</t>
    <rPh sb="0" eb="2">
      <t>モンシン</t>
    </rPh>
    <phoneticPr fontId="26"/>
  </si>
  <si>
    <t>生活状況調査、既往症、現症</t>
    <rPh sb="0" eb="2">
      <t>セイカツ</t>
    </rPh>
    <rPh sb="2" eb="4">
      <t>ジョウキョウ</t>
    </rPh>
    <rPh sb="4" eb="6">
      <t>チョウサ</t>
    </rPh>
    <rPh sb="7" eb="10">
      <t>キオウショウ</t>
    </rPh>
    <rPh sb="11" eb="13">
      <t>ゲンショウ</t>
    </rPh>
    <phoneticPr fontId="26"/>
  </si>
  <si>
    <t>●</t>
    <phoneticPr fontId="26"/>
  </si>
  <si>
    <t>診察</t>
    <rPh sb="0" eb="2">
      <t>シンサツ</t>
    </rPh>
    <phoneticPr fontId="26"/>
  </si>
  <si>
    <t>問診、聴打診</t>
    <rPh sb="0" eb="2">
      <t>モンシン</t>
    </rPh>
    <rPh sb="3" eb="6">
      <t>チョウダシン</t>
    </rPh>
    <phoneticPr fontId="26"/>
  </si>
  <si>
    <t>身体計測</t>
    <rPh sb="0" eb="2">
      <t>シンタイ</t>
    </rPh>
    <rPh sb="2" eb="4">
      <t>ケイソク</t>
    </rPh>
    <phoneticPr fontId="26"/>
  </si>
  <si>
    <t>身長、体重、体脂肪率、BMI</t>
    <rPh sb="0" eb="2">
      <t>シンチョウ</t>
    </rPh>
    <rPh sb="3" eb="5">
      <t>タイジュウ</t>
    </rPh>
    <rPh sb="6" eb="7">
      <t>タイ</t>
    </rPh>
    <rPh sb="7" eb="9">
      <t>シボウ</t>
    </rPh>
    <rPh sb="9" eb="10">
      <t>リツ</t>
    </rPh>
    <phoneticPr fontId="26"/>
  </si>
  <si>
    <t>肥満度
 メタボリックシンドローム</t>
    <rPh sb="0" eb="2">
      <t>ヒマン</t>
    </rPh>
    <rPh sb="2" eb="3">
      <t>ド</t>
    </rPh>
    <phoneticPr fontId="26"/>
  </si>
  <si>
    <t>腹囲測定</t>
    <rPh sb="0" eb="2">
      <t>フクイ</t>
    </rPh>
    <rPh sb="2" eb="4">
      <t>ソクテイ</t>
    </rPh>
    <phoneticPr fontId="26"/>
  </si>
  <si>
    <t>血圧測定</t>
    <rPh sb="0" eb="4">
      <t>ケツアツソクテイ</t>
    </rPh>
    <phoneticPr fontId="26"/>
  </si>
  <si>
    <t>拡張時血圧、収縮時血圧</t>
    <rPh sb="0" eb="2">
      <t>カクチョウ</t>
    </rPh>
    <rPh sb="2" eb="3">
      <t>ジ</t>
    </rPh>
    <rPh sb="3" eb="5">
      <t>ケツアツ</t>
    </rPh>
    <rPh sb="6" eb="8">
      <t>シュウシュク</t>
    </rPh>
    <rPh sb="8" eb="9">
      <t>ジ</t>
    </rPh>
    <rPh sb="9" eb="11">
      <t>ケツアツ</t>
    </rPh>
    <phoneticPr fontId="26"/>
  </si>
  <si>
    <t>高血圧・低血圧</t>
    <rPh sb="0" eb="3">
      <t>コウケツアツ</t>
    </rPh>
    <rPh sb="4" eb="7">
      <t>テイケツアツ</t>
    </rPh>
    <phoneticPr fontId="26"/>
  </si>
  <si>
    <t>眼検査</t>
    <rPh sb="0" eb="1">
      <t>ガン</t>
    </rPh>
    <rPh sb="1" eb="3">
      <t>ケンサ</t>
    </rPh>
    <phoneticPr fontId="26"/>
  </si>
  <si>
    <t>視力測定</t>
    <rPh sb="0" eb="4">
      <t>シリョクソクテイ</t>
    </rPh>
    <phoneticPr fontId="26"/>
  </si>
  <si>
    <t>視力検査</t>
    <rPh sb="0" eb="2">
      <t>シリョク</t>
    </rPh>
    <rPh sb="2" eb="4">
      <t>ケンサ</t>
    </rPh>
    <phoneticPr fontId="26"/>
  </si>
  <si>
    <t>眼底カメラ（両眼）、眼圧検査</t>
    <rPh sb="0" eb="2">
      <t>ガンテイ</t>
    </rPh>
    <rPh sb="6" eb="7">
      <t>リョウ</t>
    </rPh>
    <rPh sb="7" eb="8">
      <t>メ</t>
    </rPh>
    <rPh sb="10" eb="12">
      <t>ガンアツ</t>
    </rPh>
    <rPh sb="12" eb="14">
      <t>ケンサ</t>
    </rPh>
    <phoneticPr fontId="26"/>
  </si>
  <si>
    <t>高血圧・糖尿病・動脈硬化 等</t>
    <rPh sb="0" eb="3">
      <t>コウケツアツ</t>
    </rPh>
    <rPh sb="4" eb="7">
      <t>トウニョウビョウ</t>
    </rPh>
    <rPh sb="8" eb="10">
      <t>ドウミャク</t>
    </rPh>
    <rPh sb="10" eb="12">
      <t>コウカ</t>
    </rPh>
    <rPh sb="13" eb="14">
      <t>トウ</t>
    </rPh>
    <phoneticPr fontId="26"/>
  </si>
  <si>
    <t>耳鼻科検査</t>
    <rPh sb="0" eb="3">
      <t>ジビカ</t>
    </rPh>
    <rPh sb="3" eb="5">
      <t>ケンサ</t>
    </rPh>
    <phoneticPr fontId="26"/>
  </si>
  <si>
    <t>オージオメーター（1000Hz,4000Hz）</t>
    <phoneticPr fontId="26"/>
  </si>
  <si>
    <t>聴力異常の有無</t>
    <rPh sb="0" eb="2">
      <t>チョウリョク</t>
    </rPh>
    <rPh sb="2" eb="4">
      <t>イジョウ</t>
    </rPh>
    <rPh sb="5" eb="7">
      <t>ウム</t>
    </rPh>
    <phoneticPr fontId="26"/>
  </si>
  <si>
    <t>オージオメーター</t>
    <phoneticPr fontId="26"/>
  </si>
  <si>
    <t>（125,250,500,1000,2000,4000,8000Hz)</t>
    <phoneticPr fontId="26"/>
  </si>
  <si>
    <t>尿検査</t>
    <rPh sb="0" eb="3">
      <t>ニョウケンサ</t>
    </rPh>
    <phoneticPr fontId="26"/>
  </si>
  <si>
    <t>糖、蛋白、潜血</t>
    <rPh sb="0" eb="1">
      <t>トウ</t>
    </rPh>
    <rPh sb="2" eb="4">
      <t>タンパク</t>
    </rPh>
    <rPh sb="5" eb="7">
      <t>センケツ</t>
    </rPh>
    <phoneticPr fontId="26"/>
  </si>
  <si>
    <t>比重、沈渣</t>
    <rPh sb="0" eb="2">
      <t>ヒジュウ</t>
    </rPh>
    <rPh sb="3" eb="5">
      <t>チンサ</t>
    </rPh>
    <phoneticPr fontId="26"/>
  </si>
  <si>
    <t>糖尿病・肝臓疾患</t>
    <rPh sb="0" eb="3">
      <t>トウニョウビョウ</t>
    </rPh>
    <rPh sb="4" eb="8">
      <t>カンゾウシッカン</t>
    </rPh>
    <phoneticPr fontId="26"/>
  </si>
  <si>
    <t>便検査</t>
    <rPh sb="0" eb="1">
      <t>ベン</t>
    </rPh>
    <rPh sb="1" eb="3">
      <t>ケンサ</t>
    </rPh>
    <phoneticPr fontId="26"/>
  </si>
  <si>
    <t>便中ヒトヘモグロビン（2日法）</t>
    <rPh sb="0" eb="2">
      <t>ベンチュウ</t>
    </rPh>
    <rPh sb="12" eb="13">
      <t>ニチ</t>
    </rPh>
    <rPh sb="13" eb="14">
      <t>ホウ</t>
    </rPh>
    <phoneticPr fontId="26"/>
  </si>
  <si>
    <t>大腸ガン・消化管出血</t>
    <rPh sb="0" eb="2">
      <t>ダイチョウ</t>
    </rPh>
    <rPh sb="5" eb="10">
      <t>ショウカカンシュッケツ</t>
    </rPh>
    <phoneticPr fontId="26"/>
  </si>
  <si>
    <t>肺機能検査</t>
    <rPh sb="0" eb="5">
      <t>ハイキノウケンサ</t>
    </rPh>
    <phoneticPr fontId="26"/>
  </si>
  <si>
    <t>肺気腫・気管支ぜんそく　等</t>
    <rPh sb="0" eb="3">
      <t>ハイキシュ</t>
    </rPh>
    <rPh sb="4" eb="7">
      <t>キカンシ</t>
    </rPh>
    <rPh sb="12" eb="13">
      <t>トウ</t>
    </rPh>
    <phoneticPr fontId="26"/>
  </si>
  <si>
    <t>心電図検査</t>
    <rPh sb="0" eb="5">
      <t>シンデンズケンサ</t>
    </rPh>
    <phoneticPr fontId="26"/>
  </si>
  <si>
    <t>安静時心電図（12誘導）</t>
    <rPh sb="0" eb="3">
      <t>アンセイジ</t>
    </rPh>
    <rPh sb="3" eb="6">
      <t>シンデンズ</t>
    </rPh>
    <rPh sb="9" eb="11">
      <t>ユウドウ</t>
    </rPh>
    <phoneticPr fontId="26"/>
  </si>
  <si>
    <t>不整脈・狭心症
 心筋梗塞・心肥大　等</t>
    <rPh sb="0" eb="3">
      <t>フセイミャク</t>
    </rPh>
    <rPh sb="4" eb="7">
      <t>キョウシンショウ</t>
    </rPh>
    <rPh sb="9" eb="13">
      <t>シンキンコウソク</t>
    </rPh>
    <rPh sb="14" eb="17">
      <t>シンヒダイ</t>
    </rPh>
    <rPh sb="18" eb="19">
      <t>トウ</t>
    </rPh>
    <phoneticPr fontId="26"/>
  </si>
  <si>
    <t>脳オプション</t>
    <rPh sb="0" eb="1">
      <t>ノウ</t>
    </rPh>
    <phoneticPr fontId="26"/>
  </si>
  <si>
    <t>頸動脈エコー</t>
    <rPh sb="0" eb="3">
      <t>ケイドウミャク</t>
    </rPh>
    <phoneticPr fontId="26"/>
  </si>
  <si>
    <t>脳腫瘍　脳梗塞
動脈硬化症等</t>
    <rPh sb="0" eb="3">
      <t>ノウシュヨウ</t>
    </rPh>
    <rPh sb="4" eb="7">
      <t>ノウコウソク</t>
    </rPh>
    <rPh sb="8" eb="13">
      <t>ドウミャクコウカショウ</t>
    </rPh>
    <rPh sb="13" eb="14">
      <t>トウ</t>
    </rPh>
    <phoneticPr fontId="26"/>
  </si>
  <si>
    <t>胸部X線撮影</t>
    <rPh sb="0" eb="2">
      <t>キョウブ</t>
    </rPh>
    <rPh sb="3" eb="4">
      <t>セン</t>
    </rPh>
    <rPh sb="4" eb="6">
      <t>サツエイ</t>
    </rPh>
    <phoneticPr fontId="26"/>
  </si>
  <si>
    <t>デジタル撮影（2方向）</t>
    <rPh sb="4" eb="6">
      <t>サツエイ</t>
    </rPh>
    <rPh sb="8" eb="10">
      <t>ホウコウ</t>
    </rPh>
    <phoneticPr fontId="26"/>
  </si>
  <si>
    <t>肺炎・肺結核
 肺ガン・心肥大　等</t>
    <rPh sb="0" eb="2">
      <t>ハイエン</t>
    </rPh>
    <rPh sb="3" eb="6">
      <t>ハイケッカク</t>
    </rPh>
    <rPh sb="8" eb="9">
      <t>ハイ</t>
    </rPh>
    <rPh sb="12" eb="15">
      <t>シンヒダイ</t>
    </rPh>
    <rPh sb="16" eb="17">
      <t>トウ</t>
    </rPh>
    <phoneticPr fontId="26"/>
  </si>
  <si>
    <t>頭部MRI検査</t>
    <rPh sb="0" eb="2">
      <t>トウブ</t>
    </rPh>
    <rPh sb="5" eb="7">
      <t>ケンサ</t>
    </rPh>
    <phoneticPr fontId="26"/>
  </si>
  <si>
    <t>デジタル撮影（1方向）</t>
    <rPh sb="4" eb="6">
      <t>サツエイ</t>
    </rPh>
    <rPh sb="8" eb="10">
      <t>ホウコウ</t>
    </rPh>
    <phoneticPr fontId="26"/>
  </si>
  <si>
    <t>肺機能オプション</t>
    <rPh sb="0" eb="1">
      <t>ハイ</t>
    </rPh>
    <rPh sb="1" eb="3">
      <t>キノウ</t>
    </rPh>
    <phoneticPr fontId="26"/>
  </si>
  <si>
    <t>胸部CT検査</t>
    <rPh sb="0" eb="2">
      <t>キョウブ</t>
    </rPh>
    <rPh sb="4" eb="6">
      <t>ケンサ</t>
    </rPh>
    <phoneticPr fontId="26"/>
  </si>
  <si>
    <t>胃部X線撮影</t>
    <rPh sb="0" eb="2">
      <t>イブ</t>
    </rPh>
    <rPh sb="3" eb="4">
      <t>セン</t>
    </rPh>
    <rPh sb="4" eb="6">
      <t>サツエイ</t>
    </rPh>
    <phoneticPr fontId="26"/>
  </si>
  <si>
    <t>胃ガン・胃潰瘍
 十二指腸潰瘍　等</t>
    <rPh sb="0" eb="1">
      <t>イ</t>
    </rPh>
    <rPh sb="4" eb="7">
      <t>イカイヨウ</t>
    </rPh>
    <rPh sb="9" eb="15">
      <t>ジュウニシチョウカイヨウ</t>
    </rPh>
    <rPh sb="16" eb="17">
      <t>トウ</t>
    </rPh>
    <phoneticPr fontId="26"/>
  </si>
  <si>
    <t>喀痰培養</t>
    <rPh sb="0" eb="2">
      <t>カクタン</t>
    </rPh>
    <rPh sb="2" eb="4">
      <t>バイヨウ</t>
    </rPh>
    <phoneticPr fontId="26"/>
  </si>
  <si>
    <t>胃部内視鏡検査</t>
    <rPh sb="0" eb="2">
      <t>イブ</t>
    </rPh>
    <rPh sb="2" eb="5">
      <t>ナイシキョウ</t>
    </rPh>
    <rPh sb="5" eb="7">
      <t>ケンサ</t>
    </rPh>
    <phoneticPr fontId="26"/>
  </si>
  <si>
    <t>心機能オプション</t>
    <rPh sb="0" eb="3">
      <t>シンキノウ</t>
    </rPh>
    <phoneticPr fontId="26"/>
  </si>
  <si>
    <t>心エコー</t>
    <rPh sb="0" eb="1">
      <t>シン</t>
    </rPh>
    <phoneticPr fontId="26"/>
  </si>
  <si>
    <t>心臓機能検査</t>
    <rPh sb="0" eb="2">
      <t>シンゾウ</t>
    </rPh>
    <rPh sb="2" eb="6">
      <t>キノウケンサ</t>
    </rPh>
    <phoneticPr fontId="26"/>
  </si>
  <si>
    <t>超音波検査</t>
    <rPh sb="0" eb="5">
      <t>チョウオンパケンサ</t>
    </rPh>
    <phoneticPr fontId="26"/>
  </si>
  <si>
    <t>超音波検査（腹部）</t>
    <rPh sb="0" eb="5">
      <t>チョウオンパケンサ</t>
    </rPh>
    <rPh sb="6" eb="8">
      <t>フクブ</t>
    </rPh>
    <phoneticPr fontId="26"/>
  </si>
  <si>
    <t>肝臓、胆のう
 膵臓、腎臓の疾患</t>
    <rPh sb="0" eb="2">
      <t>カンゾウ</t>
    </rPh>
    <rPh sb="3" eb="4">
      <t>タン</t>
    </rPh>
    <rPh sb="8" eb="10">
      <t>スイゾウ</t>
    </rPh>
    <rPh sb="11" eb="13">
      <t>ジンゾウ</t>
    </rPh>
    <rPh sb="14" eb="16">
      <t>シッカン</t>
    </rPh>
    <phoneticPr fontId="26"/>
  </si>
  <si>
    <t>BNP</t>
    <phoneticPr fontId="26"/>
  </si>
  <si>
    <t>直腸検査</t>
    <rPh sb="0" eb="4">
      <t>チョクチョウケンサ</t>
    </rPh>
    <phoneticPr fontId="26"/>
  </si>
  <si>
    <t>直腸診</t>
    <rPh sb="0" eb="3">
      <t>チョクチョウシン</t>
    </rPh>
    <phoneticPr fontId="26"/>
  </si>
  <si>
    <t>直腸、肛門、前立腺の疾患</t>
    <rPh sb="0" eb="2">
      <t>チョクチョウ</t>
    </rPh>
    <rPh sb="3" eb="5">
      <t>コウモン</t>
    </rPh>
    <rPh sb="6" eb="9">
      <t>ゼンリツセン</t>
    </rPh>
    <rPh sb="10" eb="12">
      <t>シッカン</t>
    </rPh>
    <phoneticPr fontId="26"/>
  </si>
  <si>
    <r>
      <rPr>
        <sz val="14"/>
        <color theme="1"/>
        <rFont val="ＭＳ ゴシック"/>
        <family val="3"/>
        <charset val="128"/>
      </rPr>
      <t>●</t>
    </r>
    <r>
      <rPr>
        <sz val="16"/>
        <color theme="1"/>
        <rFont val="ＭＳ ゴシック"/>
        <family val="2"/>
        <charset val="128"/>
      </rPr>
      <t xml:space="preserve">
</t>
    </r>
    <r>
      <rPr>
        <sz val="8"/>
        <color theme="1"/>
        <rFont val="ＭＳ ゴシック"/>
        <family val="3"/>
        <charset val="128"/>
      </rPr>
      <t>※希望者のみ</t>
    </r>
    <rPh sb="3" eb="6">
      <t>キボウシャ</t>
    </rPh>
    <phoneticPr fontId="26"/>
  </si>
  <si>
    <t>睡眠時無呼吸検査</t>
    <rPh sb="0" eb="2">
      <t>スイミン</t>
    </rPh>
    <rPh sb="2" eb="3">
      <t>ジ</t>
    </rPh>
    <rPh sb="3" eb="6">
      <t>ムコキュウ</t>
    </rPh>
    <rPh sb="6" eb="8">
      <t>ケンサ</t>
    </rPh>
    <phoneticPr fontId="26"/>
  </si>
  <si>
    <t>睡眠時無呼吸検査</t>
    <rPh sb="0" eb="6">
      <t>スイミンジムコキュウ</t>
    </rPh>
    <rPh sb="6" eb="8">
      <t>ケンサ</t>
    </rPh>
    <phoneticPr fontId="26"/>
  </si>
  <si>
    <t>睡眠時無呼吸症候群</t>
    <rPh sb="0" eb="9">
      <t>スイミンジムコキュウショウコウグン</t>
    </rPh>
    <phoneticPr fontId="26"/>
  </si>
  <si>
    <t>動脈硬化検査</t>
    <rPh sb="0" eb="2">
      <t>ドウミャク</t>
    </rPh>
    <rPh sb="2" eb="4">
      <t>コウカ</t>
    </rPh>
    <rPh sb="4" eb="6">
      <t>ケンサ</t>
    </rPh>
    <phoneticPr fontId="26"/>
  </si>
  <si>
    <t>ABI検査</t>
    <rPh sb="3" eb="5">
      <t>ケンサ</t>
    </rPh>
    <phoneticPr fontId="26"/>
  </si>
  <si>
    <t>動脈硬化</t>
    <rPh sb="0" eb="2">
      <t>ドウミャク</t>
    </rPh>
    <rPh sb="2" eb="4">
      <t>コウカ</t>
    </rPh>
    <phoneticPr fontId="26"/>
  </si>
  <si>
    <t>子宮がん検診
（女性のみ）</t>
    <rPh sb="0" eb="2">
      <t>シキュウ</t>
    </rPh>
    <rPh sb="4" eb="6">
      <t>ケンシン</t>
    </rPh>
    <rPh sb="8" eb="10">
      <t>ジョセイ</t>
    </rPh>
    <phoneticPr fontId="26"/>
  </si>
  <si>
    <t>子宮頸部細胞診</t>
    <rPh sb="0" eb="4">
      <t>シキュウケイブ</t>
    </rPh>
    <rPh sb="4" eb="7">
      <t>サイボウシン</t>
    </rPh>
    <phoneticPr fontId="26"/>
  </si>
  <si>
    <t>子宮、卵巣の疾患</t>
    <rPh sb="0" eb="2">
      <t>シキュウ</t>
    </rPh>
    <rPh sb="3" eb="5">
      <t>ランソウ</t>
    </rPh>
    <rPh sb="6" eb="8">
      <t>シッカン</t>
    </rPh>
    <phoneticPr fontId="26"/>
  </si>
  <si>
    <t>骨オプション
（精密）</t>
    <rPh sb="0" eb="1">
      <t>ホネ</t>
    </rPh>
    <rPh sb="8" eb="10">
      <t>セイミツ</t>
    </rPh>
    <phoneticPr fontId="26"/>
  </si>
  <si>
    <t>骨密度検査</t>
    <rPh sb="0" eb="5">
      <t>コツミツドケンサ</t>
    </rPh>
    <phoneticPr fontId="26"/>
  </si>
  <si>
    <t>骨粗しょう症</t>
    <rPh sb="0" eb="6">
      <t>コツソショウショウ</t>
    </rPh>
    <phoneticPr fontId="26"/>
  </si>
  <si>
    <t>（腰椎+股関節撮影）</t>
    <rPh sb="1" eb="3">
      <t>ヨウツイ</t>
    </rPh>
    <rPh sb="4" eb="7">
      <t>コカンセツ</t>
    </rPh>
    <rPh sb="7" eb="9">
      <t>サツエイ</t>
    </rPh>
    <phoneticPr fontId="26"/>
  </si>
  <si>
    <t>血液検査</t>
    <rPh sb="0" eb="2">
      <t>ケツエキ</t>
    </rPh>
    <rPh sb="2" eb="4">
      <t>ケンサ</t>
    </rPh>
    <phoneticPr fontId="26"/>
  </si>
  <si>
    <t>血液学的検査</t>
    <rPh sb="0" eb="2">
      <t>ケツエキ</t>
    </rPh>
    <rPh sb="2" eb="4">
      <t>ガクテキ</t>
    </rPh>
    <rPh sb="4" eb="6">
      <t>ケンサ</t>
    </rPh>
    <phoneticPr fontId="26"/>
  </si>
  <si>
    <t>赤血球数、ヘモグロビン、ヘマトクリット</t>
    <rPh sb="0" eb="3">
      <t>セッケッキュウ</t>
    </rPh>
    <rPh sb="3" eb="4">
      <t>スウ</t>
    </rPh>
    <phoneticPr fontId="26"/>
  </si>
  <si>
    <t>貧血</t>
    <rPh sb="0" eb="2">
      <t>ヒンケツ</t>
    </rPh>
    <phoneticPr fontId="26"/>
  </si>
  <si>
    <t>乳がんオプション</t>
    <rPh sb="0" eb="1">
      <t>ニュウ</t>
    </rPh>
    <phoneticPr fontId="26"/>
  </si>
  <si>
    <t>マンモグラフィー2方向</t>
    <rPh sb="9" eb="11">
      <t>ホウコウ</t>
    </rPh>
    <phoneticPr fontId="26"/>
  </si>
  <si>
    <t>乳がん
乳腺症</t>
    <rPh sb="0" eb="1">
      <t>ニュウ</t>
    </rPh>
    <rPh sb="4" eb="7">
      <t>ニュウセンショウ</t>
    </rPh>
    <phoneticPr fontId="26"/>
  </si>
  <si>
    <t>MCV、MCH、MCHC</t>
    <phoneticPr fontId="26"/>
  </si>
  <si>
    <t>視触診</t>
    <rPh sb="0" eb="3">
      <t>シショクシン</t>
    </rPh>
    <phoneticPr fontId="26"/>
  </si>
  <si>
    <t>白血球数</t>
    <rPh sb="0" eb="3">
      <t>ハッケッキュウ</t>
    </rPh>
    <rPh sb="3" eb="4">
      <t>スウ</t>
    </rPh>
    <phoneticPr fontId="26"/>
  </si>
  <si>
    <t>白血病・感染症</t>
    <rPh sb="0" eb="3">
      <t>ハッケツビョウ</t>
    </rPh>
    <rPh sb="4" eb="7">
      <t>カンセンショウ</t>
    </rPh>
    <phoneticPr fontId="26"/>
  </si>
  <si>
    <r>
      <rPr>
        <sz val="10.050000000000001"/>
        <color theme="1"/>
        <rFont val="HG丸ｺﾞｼｯｸM-PRO"/>
        <family val="3"/>
        <charset val="128"/>
      </rPr>
      <t>ヘリコバクターピロリ菌</t>
    </r>
    <r>
      <rPr>
        <sz val="11"/>
        <color theme="1"/>
        <rFont val="HG丸ｺﾞｼｯｸM-PRO"/>
        <family val="3"/>
        <charset val="128"/>
      </rPr>
      <t xml:space="preserve">
感染の有無</t>
    </r>
    <rPh sb="10" eb="11">
      <t>キン</t>
    </rPh>
    <rPh sb="12" eb="14">
      <t>カンセン</t>
    </rPh>
    <rPh sb="15" eb="17">
      <t>ウム</t>
    </rPh>
    <phoneticPr fontId="26"/>
  </si>
  <si>
    <t>血小板数、血液像</t>
    <rPh sb="0" eb="3">
      <t>ケッショウバン</t>
    </rPh>
    <rPh sb="3" eb="4">
      <t>スウ</t>
    </rPh>
    <rPh sb="5" eb="8">
      <t>ケツエキゾウ</t>
    </rPh>
    <phoneticPr fontId="26"/>
  </si>
  <si>
    <t>血小板減少性紫斑病
 骨髄腫　等</t>
    <rPh sb="0" eb="3">
      <t>ケッショウバン</t>
    </rPh>
    <rPh sb="3" eb="6">
      <t>ゲンショウセイ</t>
    </rPh>
    <rPh sb="6" eb="8">
      <t>シハン</t>
    </rPh>
    <rPh sb="8" eb="9">
      <t>ビョウ</t>
    </rPh>
    <rPh sb="11" eb="14">
      <t>コツズイシュ</t>
    </rPh>
    <rPh sb="15" eb="16">
      <t>トウ</t>
    </rPh>
    <phoneticPr fontId="26"/>
  </si>
  <si>
    <t>肝臓・胆のう
検査</t>
    <rPh sb="0" eb="2">
      <t>カンゾウ</t>
    </rPh>
    <rPh sb="3" eb="4">
      <t>タン</t>
    </rPh>
    <rPh sb="7" eb="9">
      <t>ケンサ</t>
    </rPh>
    <phoneticPr fontId="26"/>
  </si>
  <si>
    <t>GOT、GPT、γ-GTP、ALP</t>
    <phoneticPr fontId="26"/>
  </si>
  <si>
    <t>肝臓、胆のうの疾患</t>
    <rPh sb="0" eb="2">
      <t>カンゾウ</t>
    </rPh>
    <rPh sb="3" eb="4">
      <t>タン</t>
    </rPh>
    <rPh sb="7" eb="9">
      <t>シッカン</t>
    </rPh>
    <phoneticPr fontId="26"/>
  </si>
  <si>
    <t>歯科検査</t>
    <rPh sb="0" eb="2">
      <t>シカ</t>
    </rPh>
    <rPh sb="2" eb="4">
      <t>ケンサ</t>
    </rPh>
    <phoneticPr fontId="26"/>
  </si>
  <si>
    <t>総ビリルビン、アルブミン、LDH、総蛋白</t>
    <rPh sb="0" eb="1">
      <t>ソウ</t>
    </rPh>
    <rPh sb="17" eb="20">
      <t>ソウタンパク</t>
    </rPh>
    <phoneticPr fontId="26"/>
  </si>
  <si>
    <t>（治療は含みません）</t>
    <rPh sb="1" eb="3">
      <t>チリョウ</t>
    </rPh>
    <rPh sb="4" eb="5">
      <t>フク</t>
    </rPh>
    <phoneticPr fontId="26"/>
  </si>
  <si>
    <t>膵臓検査</t>
    <rPh sb="0" eb="1">
      <t>スイ</t>
    </rPh>
    <rPh sb="1" eb="2">
      <t>ゾウ</t>
    </rPh>
    <rPh sb="2" eb="4">
      <t>ケンサ</t>
    </rPh>
    <phoneticPr fontId="26"/>
  </si>
  <si>
    <t>アミラーゼ</t>
    <phoneticPr fontId="26"/>
  </si>
  <si>
    <t>膵臓の疾患</t>
    <rPh sb="0" eb="1">
      <t>スイ</t>
    </rPh>
    <rPh sb="1" eb="2">
      <t>ゾウ</t>
    </rPh>
    <rPh sb="3" eb="5">
      <t>シッカン</t>
    </rPh>
    <phoneticPr fontId="26"/>
  </si>
  <si>
    <t>腫瘍マーカー</t>
    <rPh sb="0" eb="2">
      <t>シュヨウ</t>
    </rPh>
    <phoneticPr fontId="26"/>
  </si>
  <si>
    <t>CEA</t>
    <phoneticPr fontId="26"/>
  </si>
  <si>
    <t>消化器系のがんの一部</t>
    <rPh sb="0" eb="3">
      <t>ショウカキ</t>
    </rPh>
    <rPh sb="3" eb="4">
      <t>ケイ</t>
    </rPh>
    <rPh sb="8" eb="10">
      <t>イチブ</t>
    </rPh>
    <phoneticPr fontId="26"/>
  </si>
  <si>
    <t>代謝検査</t>
    <rPh sb="0" eb="2">
      <t>タイシャ</t>
    </rPh>
    <rPh sb="2" eb="4">
      <t>ケンサ</t>
    </rPh>
    <phoneticPr fontId="26"/>
  </si>
  <si>
    <t>総ｺﾚｽﾃﾛｰﾙ、HDLｺﾚｽﾃﾛｰﾙ、中性脂肪</t>
    <rPh sb="0" eb="1">
      <t>ソウ</t>
    </rPh>
    <rPh sb="20" eb="24">
      <t>チュウセイシボウ</t>
    </rPh>
    <phoneticPr fontId="26"/>
  </si>
  <si>
    <t>高脂血症・痛風　等</t>
    <rPh sb="0" eb="4">
      <t>コウシケッショウ</t>
    </rPh>
    <rPh sb="5" eb="7">
      <t>ツウフウ</t>
    </rPh>
    <rPh sb="8" eb="9">
      <t>ナド</t>
    </rPh>
    <phoneticPr fontId="26"/>
  </si>
  <si>
    <t>CA19-9</t>
    <phoneticPr fontId="26"/>
  </si>
  <si>
    <t>LDLｺﾚｽﾃﾛｰﾙ、尿酸</t>
    <rPh sb="11" eb="13">
      <t>ニョウサン</t>
    </rPh>
    <phoneticPr fontId="26"/>
  </si>
  <si>
    <t>AFP</t>
    <phoneticPr fontId="26"/>
  </si>
  <si>
    <t>肝臓系のがんの一部</t>
    <rPh sb="0" eb="2">
      <t>カンゾウ</t>
    </rPh>
    <rPh sb="2" eb="3">
      <t>ケイ</t>
    </rPh>
    <rPh sb="7" eb="9">
      <t>イチブ</t>
    </rPh>
    <phoneticPr fontId="26"/>
  </si>
  <si>
    <t>腎機能検査</t>
    <rPh sb="0" eb="5">
      <t>ジンキノウケンサ</t>
    </rPh>
    <phoneticPr fontId="26"/>
  </si>
  <si>
    <t>クレアチニン</t>
    <phoneticPr fontId="26"/>
  </si>
  <si>
    <t>腎臓病</t>
    <rPh sb="0" eb="2">
      <t>ジンゾウ</t>
    </rPh>
    <rPh sb="2" eb="3">
      <t>ビョウ</t>
    </rPh>
    <phoneticPr fontId="26"/>
  </si>
  <si>
    <t>二項目</t>
    <rPh sb="0" eb="3">
      <t>ニコウモク</t>
    </rPh>
    <phoneticPr fontId="26"/>
  </si>
  <si>
    <t>BUN</t>
    <phoneticPr fontId="26"/>
  </si>
  <si>
    <t>三項目</t>
    <rPh sb="0" eb="3">
      <t>サンコウモク</t>
    </rPh>
    <phoneticPr fontId="26"/>
  </si>
  <si>
    <t>感染症</t>
    <rPh sb="0" eb="3">
      <t>カンセンショウ</t>
    </rPh>
    <phoneticPr fontId="26"/>
  </si>
  <si>
    <t>抗TP抗体、HBs抗原（定性）</t>
    <rPh sb="0" eb="1">
      <t>コウ</t>
    </rPh>
    <rPh sb="3" eb="5">
      <t>コウタイ</t>
    </rPh>
    <rPh sb="9" eb="11">
      <t>コウゲン</t>
    </rPh>
    <rPh sb="12" eb="14">
      <t>テイセイ</t>
    </rPh>
    <phoneticPr fontId="26"/>
  </si>
  <si>
    <t>梅毒・B型肝炎・C型肝炎</t>
    <rPh sb="0" eb="2">
      <t>バイドク</t>
    </rPh>
    <rPh sb="4" eb="5">
      <t>ガタ</t>
    </rPh>
    <rPh sb="5" eb="7">
      <t>カンエン</t>
    </rPh>
    <rPh sb="9" eb="10">
      <t>ガタ</t>
    </rPh>
    <rPh sb="10" eb="12">
      <t>カンエン</t>
    </rPh>
    <phoneticPr fontId="26"/>
  </si>
  <si>
    <t>HCV抗体（精密）</t>
    <rPh sb="3" eb="5">
      <t>コウタイ</t>
    </rPh>
    <rPh sb="6" eb="8">
      <t>セイミツ</t>
    </rPh>
    <phoneticPr fontId="26"/>
  </si>
  <si>
    <t>炎症反応</t>
    <rPh sb="0" eb="2">
      <t>エンショウ</t>
    </rPh>
    <rPh sb="2" eb="4">
      <t>ハンノウ</t>
    </rPh>
    <phoneticPr fontId="26"/>
  </si>
  <si>
    <t>CRP、血沈</t>
    <rPh sb="4" eb="6">
      <t>ケッチン</t>
    </rPh>
    <phoneticPr fontId="26"/>
  </si>
  <si>
    <t>炎症性疾患</t>
    <rPh sb="0" eb="3">
      <t>エンショウセイ</t>
    </rPh>
    <rPh sb="3" eb="5">
      <t>シッカン</t>
    </rPh>
    <phoneticPr fontId="26"/>
  </si>
  <si>
    <t>甲状腺機能検査</t>
    <rPh sb="0" eb="5">
      <t>コウジョウセンキノウ</t>
    </rPh>
    <rPh sb="5" eb="7">
      <t>ケンサ</t>
    </rPh>
    <phoneticPr fontId="26"/>
  </si>
  <si>
    <t>TSH</t>
    <phoneticPr fontId="26"/>
  </si>
  <si>
    <t>甲状腺機能疾患</t>
    <rPh sb="0" eb="5">
      <t>コウジョウセンキノウ</t>
    </rPh>
    <rPh sb="5" eb="7">
      <t>シッカン</t>
    </rPh>
    <phoneticPr fontId="26"/>
  </si>
  <si>
    <t>糖尿病検査</t>
    <rPh sb="0" eb="3">
      <t>トウニョウビョウ</t>
    </rPh>
    <rPh sb="3" eb="5">
      <t>ケンサ</t>
    </rPh>
    <phoneticPr fontId="26"/>
  </si>
  <si>
    <t>空腹時血糖</t>
    <rPh sb="0" eb="3">
      <t>クウフクジ</t>
    </rPh>
    <rPh sb="3" eb="5">
      <t>ケットウ</t>
    </rPh>
    <phoneticPr fontId="26"/>
  </si>
  <si>
    <t>糖尿病</t>
    <rPh sb="0" eb="3">
      <t>トウニョウビョウ</t>
    </rPh>
    <phoneticPr fontId="26"/>
  </si>
  <si>
    <t>HbA1c（NGSP）</t>
    <phoneticPr fontId="26"/>
  </si>
  <si>
    <t>前立腺検査
（男性）</t>
    <rPh sb="0" eb="3">
      <t>ゼンリツセン</t>
    </rPh>
    <rPh sb="3" eb="5">
      <t>ケンサ</t>
    </rPh>
    <rPh sb="7" eb="9">
      <t>ダンセイ</t>
    </rPh>
    <phoneticPr fontId="26"/>
  </si>
  <si>
    <t>PSA</t>
    <phoneticPr fontId="26"/>
  </si>
  <si>
    <t>前立腺疾患</t>
    <rPh sb="0" eb="3">
      <t>ゼンリツセン</t>
    </rPh>
    <rPh sb="3" eb="5">
      <t>シッカン</t>
    </rPh>
    <phoneticPr fontId="26"/>
  </si>
  <si>
    <t>日野　太郎</t>
    <rPh sb="0" eb="2">
      <t>ヒノ</t>
    </rPh>
    <rPh sb="3" eb="5">
      <t>タロウ</t>
    </rPh>
    <phoneticPr fontId="5"/>
  </si>
  <si>
    <t>日野　花子</t>
    <rPh sb="0" eb="2">
      <t>ヒノ</t>
    </rPh>
    <rPh sb="3" eb="5">
      <t>ハナコ</t>
    </rPh>
    <phoneticPr fontId="5"/>
  </si>
  <si>
    <t>日野　次郎</t>
    <rPh sb="0" eb="2">
      <t>ヒノ</t>
    </rPh>
    <rPh sb="3" eb="5">
      <t>ジロウ</t>
    </rPh>
    <phoneticPr fontId="5"/>
  </si>
  <si>
    <t>=K18:AU18</t>
    <phoneticPr fontId="5"/>
  </si>
  <si>
    <t>会社より何か指定がある場合
（問診票、結果を会社送付等）
⇒のセルに記入ください</t>
    <rPh sb="0" eb="2">
      <t>カイシャ</t>
    </rPh>
    <rPh sb="4" eb="5">
      <t>ナニ</t>
    </rPh>
    <rPh sb="6" eb="8">
      <t>シテイ</t>
    </rPh>
    <rPh sb="11" eb="13">
      <t>バアイ</t>
    </rPh>
    <rPh sb="15" eb="18">
      <t>モンシンヒョウ</t>
    </rPh>
    <rPh sb="19" eb="21">
      <t>ケッカ</t>
    </rPh>
    <rPh sb="22" eb="24">
      <t>カイシャ</t>
    </rPh>
    <rPh sb="24" eb="26">
      <t>ソウフ</t>
    </rPh>
    <rPh sb="26" eb="27">
      <t>トウ</t>
    </rPh>
    <rPh sb="34" eb="36">
      <t>キニュウ</t>
    </rPh>
    <phoneticPr fontId="5"/>
  </si>
  <si>
    <t>ご希望のオプション検査を選択してください。
金額は別ページでご覧いただけます。</t>
    <phoneticPr fontId="5"/>
  </si>
  <si>
    <t>※受診者情報記入欄は可能な限りご記入をお願いします。
※受診日は月～金となります。
※胃の検査については検査の精度上、胃カメラをお勧めします。
（胃カメラ実施時に鎮静剤を希望される場合は別途3,300円（税込）が必要となります。</t>
    <rPh sb="8" eb="9">
      <t>ラン</t>
    </rPh>
    <rPh sb="10" eb="12">
      <t>カノウ</t>
    </rPh>
    <rPh sb="13" eb="14">
      <t>カギ</t>
    </rPh>
    <rPh sb="16" eb="18">
      <t>キニュウ</t>
    </rPh>
    <rPh sb="20" eb="21">
      <t>ネガ</t>
    </rPh>
    <rPh sb="28" eb="31">
      <t>ジュシンビ</t>
    </rPh>
    <rPh sb="32" eb="33">
      <t>ゲツ</t>
    </rPh>
    <rPh sb="34" eb="35">
      <t>キン</t>
    </rPh>
    <rPh sb="43" eb="44">
      <t>イ</t>
    </rPh>
    <rPh sb="45" eb="47">
      <t>ケンサ</t>
    </rPh>
    <rPh sb="52" eb="54">
      <t>ケンサ</t>
    </rPh>
    <rPh sb="55" eb="57">
      <t>セイド</t>
    </rPh>
    <rPh sb="57" eb="58">
      <t>ジョウ</t>
    </rPh>
    <rPh sb="59" eb="60">
      <t>イ</t>
    </rPh>
    <rPh sb="65" eb="66">
      <t>スス</t>
    </rPh>
    <rPh sb="73" eb="74">
      <t>イ</t>
    </rPh>
    <rPh sb="77" eb="79">
      <t>ジッシ</t>
    </rPh>
    <rPh sb="79" eb="80">
      <t>ジ</t>
    </rPh>
    <rPh sb="81" eb="84">
      <t>チンセイザイ</t>
    </rPh>
    <rPh sb="85" eb="87">
      <t>キボウ</t>
    </rPh>
    <rPh sb="90" eb="92">
      <t>バアイ</t>
    </rPh>
    <rPh sb="93" eb="95">
      <t>ベット</t>
    </rPh>
    <rPh sb="102" eb="103">
      <t>ゼイ</t>
    </rPh>
    <rPh sb="103" eb="104">
      <t>コ</t>
    </rPh>
    <rPh sb="106" eb="108">
      <t>ヒツヨウ</t>
    </rPh>
    <phoneticPr fontId="5"/>
  </si>
  <si>
    <t>HPV</t>
    <phoneticPr fontId="5"/>
  </si>
  <si>
    <t>PET</t>
    <phoneticPr fontId="5"/>
  </si>
  <si>
    <t>アレルギー</t>
    <phoneticPr fontId="5"/>
  </si>
  <si>
    <t>HPV2</t>
    <phoneticPr fontId="5"/>
  </si>
  <si>
    <t>PET2</t>
    <phoneticPr fontId="5"/>
  </si>
  <si>
    <t>アレルギ2</t>
    <phoneticPr fontId="5"/>
  </si>
  <si>
    <t>腎機能・腎臓病
 尿路、膀胱の疾患</t>
    <rPh sb="0" eb="1">
      <t>ジン</t>
    </rPh>
    <rPh sb="1" eb="3">
      <t>キノウ</t>
    </rPh>
    <rPh sb="4" eb="7">
      <t>ジンゾウビョウ</t>
    </rPh>
    <rPh sb="9" eb="11">
      <t>ニョウロ</t>
    </rPh>
    <rPh sb="12" eb="14">
      <t>ボウコウ</t>
    </rPh>
    <rPh sb="15" eb="17">
      <t>シッカン</t>
    </rPh>
    <phoneticPr fontId="26"/>
  </si>
  <si>
    <t>ウロビリノーゲン・推定一日食塩摂取量</t>
    <phoneticPr fontId="26"/>
  </si>
  <si>
    <r>
      <t xml:space="preserve">※表記の価格は税込価格となります
</t>
    </r>
    <r>
      <rPr>
        <b/>
        <sz val="14"/>
        <color rgb="FFFF0000"/>
        <rFont val="HG丸ｺﾞｼｯｸM-PRO"/>
        <family val="3"/>
        <charset val="128"/>
      </rPr>
      <t>オプションの内容・価格は別紙をご覧ください</t>
    </r>
    <rPh sb="1" eb="3">
      <t>ヒョウキ</t>
    </rPh>
    <rPh sb="4" eb="6">
      <t>カカク</t>
    </rPh>
    <rPh sb="7" eb="9">
      <t>ゼイコミ</t>
    </rPh>
    <rPh sb="9" eb="11">
      <t>カカク</t>
    </rPh>
    <rPh sb="23" eb="25">
      <t>ナイヨウ</t>
    </rPh>
    <rPh sb="26" eb="28">
      <t>カカク</t>
    </rPh>
    <rPh sb="29" eb="31">
      <t>ベッシ</t>
    </rPh>
    <rPh sb="33" eb="34">
      <t>ラン</t>
    </rPh>
    <phoneticPr fontId="26"/>
  </si>
  <si>
    <t>コース名</t>
    <rPh sb="3" eb="4">
      <t>メイ</t>
    </rPh>
    <phoneticPr fontId="26"/>
  </si>
  <si>
    <t>料金</t>
    <rPh sb="0" eb="2">
      <t>リョウキン</t>
    </rPh>
    <phoneticPr fontId="26"/>
  </si>
  <si>
    <t>一般健診コース</t>
    <rPh sb="0" eb="4">
      <t>イッパンケンシン</t>
    </rPh>
    <phoneticPr fontId="26"/>
  </si>
  <si>
    <r>
      <t>（子宮がん検診を追加した場合</t>
    </r>
    <r>
      <rPr>
        <b/>
        <sz val="16"/>
        <color theme="1"/>
        <rFont val="Arial"/>
        <family val="2"/>
      </rPr>
      <t>+</t>
    </r>
    <r>
      <rPr>
        <b/>
        <sz val="16"/>
        <color theme="1"/>
        <rFont val="BIZ UDP明朝 Medium"/>
        <family val="1"/>
        <charset val="128"/>
      </rPr>
      <t>¥</t>
    </r>
    <r>
      <rPr>
        <b/>
        <sz val="16"/>
        <color theme="1"/>
        <rFont val="Arial"/>
        <family val="2"/>
      </rPr>
      <t>2,200</t>
    </r>
    <r>
      <rPr>
        <sz val="16"/>
        <color theme="1"/>
        <rFont val="BIZ UDP明朝 Medium"/>
        <family val="1"/>
        <charset val="128"/>
      </rPr>
      <t>）</t>
    </r>
    <phoneticPr fontId="26"/>
  </si>
  <si>
    <t>還暦記念ドックコース</t>
    <rPh sb="0" eb="2">
      <t>カンレキ</t>
    </rPh>
    <rPh sb="2" eb="4">
      <t>キネン</t>
    </rPh>
    <phoneticPr fontId="26"/>
  </si>
  <si>
    <r>
      <t>※還暦記念ドックコースとは
半日ドックコースにプラスして
脳・肺・心機能・骨オプション</t>
    </r>
    <r>
      <rPr>
        <sz val="13"/>
        <color theme="1"/>
        <rFont val="HG丸ｺﾞｼｯｸM-PRO"/>
        <family val="3"/>
        <charset val="128"/>
      </rPr>
      <t xml:space="preserve">がセットになった
</t>
    </r>
    <r>
      <rPr>
        <u/>
        <sz val="13"/>
        <color theme="1"/>
        <rFont val="HG丸ｺﾞｼｯｸM-PRO"/>
        <family val="3"/>
        <charset val="128"/>
      </rPr>
      <t>還暦を迎えられた際に一度だけ</t>
    </r>
    <r>
      <rPr>
        <sz val="13"/>
        <color theme="1"/>
        <rFont val="HG丸ｺﾞｼｯｸM-PRO"/>
        <family val="3"/>
        <charset val="128"/>
      </rPr>
      <t>お申込みいただける
お得なコースです。</t>
    </r>
    <rPh sb="1" eb="5">
      <t>カンレキキネン</t>
    </rPh>
    <rPh sb="14" eb="16">
      <t>ハンニチ</t>
    </rPh>
    <rPh sb="29" eb="30">
      <t>ノウ</t>
    </rPh>
    <rPh sb="31" eb="32">
      <t>ハイ</t>
    </rPh>
    <rPh sb="33" eb="36">
      <t>シンキノウ</t>
    </rPh>
    <rPh sb="37" eb="38">
      <t>ホネ</t>
    </rPh>
    <rPh sb="52" eb="54">
      <t>カンレキ</t>
    </rPh>
    <rPh sb="55" eb="56">
      <t>ムカ</t>
    </rPh>
    <rPh sb="60" eb="61">
      <t>サイ</t>
    </rPh>
    <rPh sb="62" eb="64">
      <t>イチド</t>
    </rPh>
    <rPh sb="67" eb="69">
      <t>モウシコ</t>
    </rPh>
    <rPh sb="77" eb="78">
      <t>トク</t>
    </rPh>
    <phoneticPr fontId="26"/>
  </si>
  <si>
    <r>
      <rPr>
        <b/>
        <sz val="22"/>
        <color theme="1"/>
        <rFont val="BIZ UDPゴシック"/>
        <family val="3"/>
        <charset val="128"/>
      </rPr>
      <t>オプション検査</t>
    </r>
    <r>
      <rPr>
        <b/>
        <sz val="16"/>
        <color theme="1"/>
        <rFont val="BIZ UDPゴシック"/>
        <family val="3"/>
        <charset val="128"/>
      </rPr>
      <t>（事前のお申込みが必要です）</t>
    </r>
    <rPh sb="5" eb="7">
      <t>ケンサ</t>
    </rPh>
    <rPh sb="8" eb="10">
      <t>ジゼン</t>
    </rPh>
    <rPh sb="12" eb="14">
      <t>モウシコ</t>
    </rPh>
    <rPh sb="16" eb="18">
      <t>ヒツヨウ</t>
    </rPh>
    <phoneticPr fontId="26"/>
  </si>
  <si>
    <t>料金
（税込）</t>
    <rPh sb="0" eb="2">
      <t>リョウキン</t>
    </rPh>
    <rPh sb="4" eb="6">
      <t>ゼイコミ</t>
    </rPh>
    <phoneticPr fontId="26"/>
  </si>
  <si>
    <t>男女共通</t>
    <rPh sb="0" eb="2">
      <t>ダンジョ</t>
    </rPh>
    <rPh sb="2" eb="4">
      <t>キョウツウ</t>
    </rPh>
    <phoneticPr fontId="26"/>
  </si>
  <si>
    <t>PET-CT
オプション</t>
    <phoneticPr fontId="26"/>
  </si>
  <si>
    <t>肺ガン、COPD等の肺疾患</t>
    <rPh sb="0" eb="1">
      <t>ハイ</t>
    </rPh>
    <rPh sb="8" eb="9">
      <t>トウ</t>
    </rPh>
    <rPh sb="10" eb="11">
      <t>ハイ</t>
    </rPh>
    <rPh sb="11" eb="13">
      <t>シッカン</t>
    </rPh>
    <phoneticPr fontId="26"/>
  </si>
  <si>
    <t>ヘリコバクター
ピロリ菌オプション</t>
    <rPh sb="11" eb="12">
      <t>キン</t>
    </rPh>
    <phoneticPr fontId="26"/>
  </si>
  <si>
    <t>ヘリコバクターピロリ抗体検査(血液)</t>
    <rPh sb="10" eb="12">
      <t>コウタイ</t>
    </rPh>
    <rPh sb="12" eb="14">
      <t>ケンサ</t>
    </rPh>
    <rPh sb="15" eb="17">
      <t>ケツエキ</t>
    </rPh>
    <phoneticPr fontId="26"/>
  </si>
  <si>
    <t>アレルギー検査</t>
    <rPh sb="5" eb="7">
      <t>ケンサ</t>
    </rPh>
    <phoneticPr fontId="26"/>
  </si>
  <si>
    <t>アレルギー検査　39項目
（VIEW39）</t>
    <rPh sb="5" eb="7">
      <t>ケンサ</t>
    </rPh>
    <rPh sb="10" eb="12">
      <t>コウモク</t>
    </rPh>
    <phoneticPr fontId="26"/>
  </si>
  <si>
    <t>虫歯の有無　
歯周病、顎の状態等</t>
    <rPh sb="0" eb="2">
      <t>ムシバ</t>
    </rPh>
    <rPh sb="3" eb="5">
      <t>ウム</t>
    </rPh>
    <rPh sb="7" eb="9">
      <t>シシュウ</t>
    </rPh>
    <rPh sb="9" eb="10">
      <t>ビョウ</t>
    </rPh>
    <rPh sb="11" eb="12">
      <t>アゴ</t>
    </rPh>
    <rPh sb="13" eb="15">
      <t>ジョウタイ</t>
    </rPh>
    <rPh sb="15" eb="16">
      <t>トウ</t>
    </rPh>
    <phoneticPr fontId="26"/>
  </si>
  <si>
    <t>女性のみ</t>
    <rPh sb="0" eb="2">
      <t>ジョセイ</t>
    </rPh>
    <phoneticPr fontId="26"/>
  </si>
  <si>
    <t>HPV検査
オプション</t>
    <rPh sb="3" eb="5">
      <t>ケンサ</t>
    </rPh>
    <phoneticPr fontId="26"/>
  </si>
  <si>
    <t>HPV検査</t>
    <phoneticPr fontId="26"/>
  </si>
  <si>
    <t>　　医療法人社団昴会　日野記念病院</t>
    <rPh sb="2" eb="8">
      <t>イリョウホウジンシャダン</t>
    </rPh>
    <rPh sb="8" eb="9">
      <t>スバル</t>
    </rPh>
    <rPh sb="9" eb="10">
      <t>カイ</t>
    </rPh>
    <rPh sb="11" eb="17">
      <t>ヒノキネンビョウイン</t>
    </rPh>
    <phoneticPr fontId="26"/>
  </si>
  <si>
    <t>半日ドック</t>
    <rPh sb="0" eb="2">
      <t>ハンニチ</t>
    </rPh>
    <phoneticPr fontId="26"/>
  </si>
  <si>
    <r>
      <t xml:space="preserve">努力肺活量、1秒量、1秒率 </t>
    </r>
    <r>
      <rPr>
        <sz val="10"/>
        <color theme="1"/>
        <rFont val="HG丸ｺﾞｼｯｸM-PRO"/>
        <family val="3"/>
        <charset val="128"/>
      </rPr>
      <t>※1</t>
    </r>
    <rPh sb="0" eb="2">
      <t>ドリョク</t>
    </rPh>
    <rPh sb="2" eb="5">
      <t>ハイカツリョウ</t>
    </rPh>
    <rPh sb="7" eb="8">
      <t>ビョウ</t>
    </rPh>
    <rPh sb="8" eb="9">
      <t>リョウ</t>
    </rPh>
    <rPh sb="11" eb="13">
      <t>ビョウリツ</t>
    </rPh>
    <phoneticPr fontId="26"/>
  </si>
  <si>
    <r>
      <t xml:space="preserve">直接撮影法 </t>
    </r>
    <r>
      <rPr>
        <sz val="10"/>
        <color theme="1"/>
        <rFont val="HG丸ｺﾞｼｯｸM-PRO"/>
        <family val="3"/>
        <charset val="128"/>
      </rPr>
      <t>※2</t>
    </r>
    <rPh sb="0" eb="2">
      <t>チョクセツ</t>
    </rPh>
    <rPh sb="2" eb="5">
      <t>サツエイホウ</t>
    </rPh>
    <phoneticPr fontId="26"/>
  </si>
  <si>
    <r>
      <t>経口挿入法・経鼻挿入法　</t>
    </r>
    <r>
      <rPr>
        <sz val="10"/>
        <color theme="1"/>
        <rFont val="HG丸ｺﾞｼｯｸM-PRO"/>
        <family val="3"/>
        <charset val="128"/>
      </rPr>
      <t>※2 ※3 ※4</t>
    </r>
    <rPh sb="0" eb="2">
      <t>ケイコウ</t>
    </rPh>
    <rPh sb="2" eb="4">
      <t>ソウニュウ</t>
    </rPh>
    <rPh sb="4" eb="5">
      <t>ホウ</t>
    </rPh>
    <rPh sb="6" eb="8">
      <t>ケイビ</t>
    </rPh>
    <rPh sb="8" eb="10">
      <t>ソウニュウ</t>
    </rPh>
    <rPh sb="10" eb="11">
      <t>ホウ</t>
    </rPh>
    <phoneticPr fontId="26"/>
  </si>
  <si>
    <r>
      <t>半日ドックコース　</t>
    </r>
    <r>
      <rPr>
        <sz val="12"/>
        <color theme="1"/>
        <rFont val="BIZ UDP明朝 Medium"/>
        <family val="1"/>
        <charset val="128"/>
      </rPr>
      <t>※5</t>
    </r>
    <phoneticPr fontId="26"/>
  </si>
  <si>
    <t>大腸CT</t>
    <rPh sb="0" eb="2">
      <t>ダイチョウ</t>
    </rPh>
    <phoneticPr fontId="5"/>
  </si>
  <si>
    <t>大腸CT2</t>
    <rPh sb="0" eb="2">
      <t>ダイチョウ</t>
    </rPh>
    <phoneticPr fontId="5"/>
  </si>
  <si>
    <r>
      <t xml:space="preserve">
全身のがんリスク発見
</t>
    </r>
    <r>
      <rPr>
        <sz val="10"/>
        <color theme="1"/>
        <rFont val="HG丸ｺﾞｼｯｸM-PRO"/>
        <family val="3"/>
        <charset val="128"/>
      </rPr>
      <t>※詳細は当院ホームページを参照</t>
    </r>
    <rPh sb="9" eb="11">
      <t>ハッケン</t>
    </rPh>
    <rPh sb="13" eb="15">
      <t>ショウサイ</t>
    </rPh>
    <rPh sb="16" eb="18">
      <t>トウイン</t>
    </rPh>
    <rPh sb="25" eb="27">
      <t>サンショウ</t>
    </rPh>
    <phoneticPr fontId="26"/>
  </si>
  <si>
    <t>大腸-CT
オプション</t>
    <rPh sb="0" eb="2">
      <t>ダイチョウ</t>
    </rPh>
    <phoneticPr fontId="26"/>
  </si>
  <si>
    <t>ヘリコバクターピロリ抗原検査(便中)</t>
    <rPh sb="10" eb="12">
      <t>コウゲン</t>
    </rPh>
    <rPh sb="12" eb="14">
      <t>ケンサ</t>
    </rPh>
    <rPh sb="15" eb="16">
      <t>ベン</t>
    </rPh>
    <rPh sb="16" eb="17">
      <t>チュウ</t>
    </rPh>
    <phoneticPr fontId="26"/>
  </si>
  <si>
    <r>
      <t xml:space="preserve">アレルギーの原因を
スクリーニング（選別）する
</t>
    </r>
    <r>
      <rPr>
        <sz val="9"/>
        <color theme="1"/>
        <rFont val="HG丸ｺﾞｼｯｸM-PRO"/>
        <family val="3"/>
        <charset val="128"/>
      </rPr>
      <t>※検査項目は当院ホームページを参照</t>
    </r>
    <rPh sb="6" eb="8">
      <t>ゲンイン</t>
    </rPh>
    <rPh sb="18" eb="20">
      <t>センベツ</t>
    </rPh>
    <rPh sb="25" eb="27">
      <t>ケンサ</t>
    </rPh>
    <rPh sb="27" eb="29">
      <t>コウモク</t>
    </rPh>
    <rPh sb="30" eb="32">
      <t>トウイン</t>
    </rPh>
    <rPh sb="39" eb="41">
      <t>サンショウ</t>
    </rPh>
    <phoneticPr fontId="26"/>
  </si>
  <si>
    <r>
      <t xml:space="preserve">HPV感染の有無
</t>
    </r>
    <r>
      <rPr>
        <sz val="9"/>
        <color theme="1"/>
        <rFont val="HG丸ｺﾞｼｯｸM-PRO"/>
        <family val="3"/>
        <charset val="128"/>
      </rPr>
      <t>子宮細胞診とセットで受検することで子宮頸がんリスク判定の精度を高めることができます
※詳細は当院ホームページを参照</t>
    </r>
    <rPh sb="3" eb="5">
      <t>カンセン</t>
    </rPh>
    <rPh sb="6" eb="8">
      <t>ウム</t>
    </rPh>
    <rPh sb="9" eb="11">
      <t>シキュウ</t>
    </rPh>
    <rPh sb="11" eb="14">
      <t>サイボウシン</t>
    </rPh>
    <rPh sb="19" eb="21">
      <t>ジュケン</t>
    </rPh>
    <rPh sb="26" eb="28">
      <t>シキュウ</t>
    </rPh>
    <rPh sb="28" eb="29">
      <t>ケイ</t>
    </rPh>
    <rPh sb="34" eb="36">
      <t>ハンテイ</t>
    </rPh>
    <rPh sb="37" eb="39">
      <t>セイド</t>
    </rPh>
    <rPh sb="40" eb="41">
      <t>タカ</t>
    </rPh>
    <rPh sb="52" eb="54">
      <t>ショウサイ</t>
    </rPh>
    <rPh sb="55" eb="57">
      <t>トウイン</t>
    </rPh>
    <rPh sb="64" eb="66">
      <t>サンショウ</t>
    </rPh>
    <phoneticPr fontId="26"/>
  </si>
  <si>
    <t>※一部の検査は1日当たりの人数制限があるため、ご希望に添えない場合があります。</t>
    <rPh sb="1" eb="3">
      <t>イチブ</t>
    </rPh>
    <rPh sb="4" eb="6">
      <t>ケンサ</t>
    </rPh>
    <rPh sb="8" eb="9">
      <t>ニチ</t>
    </rPh>
    <rPh sb="9" eb="10">
      <t>ア</t>
    </rPh>
    <rPh sb="13" eb="15">
      <t>ニンズウ</t>
    </rPh>
    <rPh sb="15" eb="17">
      <t>セイゲン</t>
    </rPh>
    <rPh sb="24" eb="26">
      <t>キボウ</t>
    </rPh>
    <rPh sb="27" eb="28">
      <t>ソ</t>
    </rPh>
    <rPh sb="31" eb="33">
      <t>バアイ</t>
    </rPh>
    <phoneticPr fontId="26"/>
  </si>
  <si>
    <t>R5.4.1改定</t>
    <rPh sb="6" eb="8">
      <t>カイテイ</t>
    </rPh>
    <phoneticPr fontId="26"/>
  </si>
  <si>
    <t>金額未定</t>
    <rPh sb="0" eb="2">
      <t>キンガク</t>
    </rPh>
    <rPh sb="2" eb="4">
      <t>ミテイ</t>
    </rPh>
    <phoneticPr fontId="5"/>
  </si>
  <si>
    <r>
      <t xml:space="preserve">大腸がん等の大腸疾患
</t>
    </r>
    <r>
      <rPr>
        <sz val="10"/>
        <color theme="1"/>
        <rFont val="HG丸ｺﾞｼｯｸM-PRO"/>
        <family val="3"/>
        <charset val="128"/>
      </rPr>
      <t>※金額が確定次第ホームページに掲載します。（22,000円前後の予定です。）</t>
    </r>
    <rPh sb="0" eb="2">
      <t>ダイチョウ</t>
    </rPh>
    <rPh sb="4" eb="5">
      <t>トウ</t>
    </rPh>
    <rPh sb="6" eb="7">
      <t>ダイ</t>
    </rPh>
    <rPh sb="7" eb="10">
      <t>チョウシッカン</t>
    </rPh>
    <rPh sb="12" eb="14">
      <t>キンガク</t>
    </rPh>
    <rPh sb="15" eb="19">
      <t>カクテイシダイ</t>
    </rPh>
    <rPh sb="26" eb="28">
      <t>ケイサイ</t>
    </rPh>
    <rPh sb="35" eb="40">
      <t>０００エン</t>
    </rPh>
    <rPh sb="40" eb="42">
      <t>ゼンゴ</t>
    </rPh>
    <rPh sb="43" eb="45">
      <t>ヨテイ</t>
    </rPh>
    <phoneticPr fontId="26"/>
  </si>
  <si>
    <r>
      <rPr>
        <sz val="12"/>
        <color theme="1"/>
        <rFont val="HG丸ｺﾞｼｯｸM-PRO"/>
        <family val="3"/>
        <charset val="128"/>
      </rPr>
      <t>大腸-CT</t>
    </r>
    <r>
      <rPr>
        <sz val="8"/>
        <color theme="1"/>
        <rFont val="HG丸ｺﾞｼｯｸM-PRO"/>
        <family val="3"/>
        <charset val="128"/>
      </rPr>
      <t xml:space="preserve">
</t>
    </r>
    <r>
      <rPr>
        <sz val="8"/>
        <color rgb="FFFF0000"/>
        <rFont val="UD デジタル 教科書体 NK-B"/>
        <family val="1"/>
        <charset val="128"/>
      </rPr>
      <t>※前処置、実施施設の都合上、
健診・ドックとは別日の受検となります。</t>
    </r>
    <r>
      <rPr>
        <sz val="8"/>
        <color theme="1"/>
        <rFont val="UD デジタル 教科書体 NK-B"/>
        <family val="1"/>
        <charset val="128"/>
      </rPr>
      <t xml:space="preserve">
</t>
    </r>
    <r>
      <rPr>
        <sz val="8"/>
        <color rgb="FFFF0000"/>
        <rFont val="UD デジタル 教科書体 NK-B"/>
        <family val="1"/>
        <charset val="128"/>
      </rPr>
      <t>実施施設は蒲生医療センターとなります。</t>
    </r>
    <rPh sb="0" eb="2">
      <t>ダイチョウ</t>
    </rPh>
    <rPh sb="7" eb="10">
      <t>ゼンショチ</t>
    </rPh>
    <rPh sb="11" eb="13">
      <t>ジッシ</t>
    </rPh>
    <rPh sb="13" eb="15">
      <t>シセツ</t>
    </rPh>
    <rPh sb="16" eb="19">
      <t>ツゴウジョウ</t>
    </rPh>
    <rPh sb="21" eb="23">
      <t>ケンシン</t>
    </rPh>
    <rPh sb="29" eb="30">
      <t>ベツ</t>
    </rPh>
    <rPh sb="30" eb="31">
      <t>ヒ</t>
    </rPh>
    <rPh sb="32" eb="34">
      <t>ジュケン</t>
    </rPh>
    <rPh sb="41" eb="43">
      <t>ジッシ</t>
    </rPh>
    <rPh sb="43" eb="45">
      <t>シセツ</t>
    </rPh>
    <rPh sb="46" eb="48">
      <t>ガモウ</t>
    </rPh>
    <rPh sb="48" eb="50">
      <t>イリョウ</t>
    </rPh>
    <phoneticPr fontId="26"/>
  </si>
  <si>
    <r>
      <rPr>
        <sz val="12"/>
        <color theme="1"/>
        <rFont val="HG丸ｺﾞｼｯｸM-PRO"/>
        <family val="3"/>
        <charset val="128"/>
      </rPr>
      <t>PET-CT</t>
    </r>
    <r>
      <rPr>
        <sz val="8"/>
        <color theme="1"/>
        <rFont val="HG丸ｺﾞｼｯｸM-PRO"/>
        <family val="3"/>
        <charset val="128"/>
      </rPr>
      <t xml:space="preserve">
</t>
    </r>
    <r>
      <rPr>
        <sz val="8"/>
        <color rgb="FFFF0000"/>
        <rFont val="UD デジタル 教科書体 NK-B"/>
        <family val="1"/>
        <charset val="128"/>
      </rPr>
      <t>※前処置、実施施設の都合上、
健診・ドックとは別日の受検となります。</t>
    </r>
    <r>
      <rPr>
        <sz val="8"/>
        <color theme="1"/>
        <rFont val="UD デジタル 教科書体 NK-B"/>
        <family val="1"/>
        <charset val="128"/>
      </rPr>
      <t xml:space="preserve">
</t>
    </r>
    <r>
      <rPr>
        <sz val="8"/>
        <color rgb="FFFF0000"/>
        <rFont val="UD デジタル 教科書体 NK-B"/>
        <family val="1"/>
        <charset val="128"/>
      </rPr>
      <t>実施施設は蒲生医療センターとなります。</t>
    </r>
    <rPh sb="8" eb="11">
      <t>ゼンショチ</t>
    </rPh>
    <rPh sb="12" eb="14">
      <t>ジッシ</t>
    </rPh>
    <rPh sb="14" eb="16">
      <t>シセツ</t>
    </rPh>
    <rPh sb="17" eb="20">
      <t>ツゴウジョウ</t>
    </rPh>
    <rPh sb="22" eb="24">
      <t>ケンシン</t>
    </rPh>
    <rPh sb="30" eb="31">
      <t>ベツ</t>
    </rPh>
    <rPh sb="31" eb="32">
      <t>ヒ</t>
    </rPh>
    <rPh sb="33" eb="35">
      <t>ジュケン</t>
    </rPh>
    <rPh sb="42" eb="44">
      <t>ジッシ</t>
    </rPh>
    <rPh sb="44" eb="46">
      <t>シセツ</t>
    </rPh>
    <rPh sb="47" eb="49">
      <t>ガモウ</t>
    </rPh>
    <rPh sb="49" eb="51">
      <t>イリョウ</t>
    </rPh>
    <phoneticPr fontId="26"/>
  </si>
  <si>
    <t>※子宮頸がん検診に追加でお申し込みが可能です。
※30歳未満の方は一過性のHPV感染が多いため、
　　HPV併用検査は30代以上の方に推奨します。</t>
    <rPh sb="1" eb="3">
      <t>シキュウ</t>
    </rPh>
    <rPh sb="3" eb="4">
      <t>ケイ</t>
    </rPh>
    <rPh sb="6" eb="8">
      <t>ケンシン</t>
    </rPh>
    <rPh sb="9" eb="11">
      <t>ツイカ</t>
    </rPh>
    <rPh sb="13" eb="14">
      <t>モウ</t>
    </rPh>
    <rPh sb="15" eb="16">
      <t>コ</t>
    </rPh>
    <rPh sb="18" eb="20">
      <t>カノウ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</si>
</sst>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176" formatCode="m&quot;月&quot;d&quot;日&quot;;@"/>
    <numFmt numFmtId="177" formatCode="[$-411]ggge&quot;年&quot;m&quot;月&quot;d&quot;日&quot;;@"/>
    <numFmt numFmtId="178" formatCode="&quot;〒&quot;000\-0000"/>
    <numFmt numFmtId="179" formatCode="0&quot;名&quot;"/>
    <numFmt numFmtId="180" formatCode="\ @"/>
    <numFmt numFmtId="181" formatCode="yyyy&quot;年&quot;m&quot;月&quot;;@"/>
  </numFmts>
  <fonts count="78" x14ac:knownFonts="1">
    <font>
      <sz val="11"/>
      <color theme="1"/>
      <name val="游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游ゴシック"/>
      <family val="2"/>
      <charset val="128"/>
      <scheme val="minor"/>
    </font>
    <font>
      <sz val="14"/>
      <color theme="1"/>
      <name val="ＭＳ Ｐ明朝"/>
      <family val="1"/>
      <charset val="128"/>
    </font>
    <font>
      <sz val="14"/>
      <color theme="1"/>
      <name val="游ゴシック"/>
      <family val="2"/>
      <charset val="128"/>
      <scheme val="minor"/>
    </font>
    <font>
      <b/>
      <sz val="14"/>
      <color theme="1"/>
      <name val="ＭＳ Ｐ明朝"/>
      <family val="1"/>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2"/>
      <color theme="1"/>
      <name val="Arial"/>
      <family val="2"/>
    </font>
    <font>
      <sz val="16"/>
      <color theme="1"/>
      <name val="游ゴシック"/>
      <family val="2"/>
      <charset val="128"/>
      <scheme val="minor"/>
    </font>
    <font>
      <sz val="16"/>
      <color theme="1"/>
      <name val="游ゴシック"/>
      <family val="3"/>
      <charset val="128"/>
      <scheme val="minor"/>
    </font>
    <font>
      <sz val="20"/>
      <color theme="1"/>
      <name val="ＭＳ Ｐ明朝"/>
      <family val="1"/>
      <charset val="128"/>
    </font>
    <font>
      <sz val="9"/>
      <color theme="1"/>
      <name val="ＭＳ Ｐ明朝"/>
      <family val="1"/>
      <charset val="128"/>
    </font>
    <font>
      <sz val="14"/>
      <name val="ＭＳ Ｐ明朝"/>
      <family val="1"/>
      <charset val="128"/>
    </font>
    <font>
      <b/>
      <sz val="20"/>
      <color theme="0"/>
      <name val="ＭＳ Ｐ明朝"/>
      <family val="1"/>
      <charset val="128"/>
    </font>
    <font>
      <sz val="15"/>
      <color theme="1"/>
      <name val="UD デジタル 教科書体 NK-B"/>
      <family val="1"/>
      <charset val="128"/>
    </font>
    <font>
      <sz val="14"/>
      <color theme="1"/>
      <name val="UD デジタル 教科書体 NK-B"/>
      <family val="1"/>
      <charset val="128"/>
    </font>
    <font>
      <sz val="12"/>
      <color theme="1"/>
      <name val="UD デジタル 教科書体 NK-B"/>
      <family val="1"/>
      <charset val="128"/>
    </font>
    <font>
      <u/>
      <sz val="14"/>
      <color rgb="FFFF0000"/>
      <name val="UD デジタル 教科書体 NK-B"/>
      <family val="1"/>
      <charset val="128"/>
    </font>
    <font>
      <sz val="14"/>
      <name val="UD デジタル 教科書体 NK-B"/>
      <family val="1"/>
      <charset val="128"/>
    </font>
    <font>
      <sz val="12"/>
      <color rgb="FF000000"/>
      <name val="ＭＳ Ｐ明朝"/>
      <family val="1"/>
      <charset val="128"/>
    </font>
    <font>
      <b/>
      <sz val="24"/>
      <color theme="1"/>
      <name val="HG丸ｺﾞｼｯｸM-PRO"/>
      <family val="3"/>
      <charset val="128"/>
    </font>
    <font>
      <sz val="6"/>
      <name val="ＭＳ ゴシック"/>
      <family val="2"/>
      <charset val="128"/>
    </font>
    <font>
      <sz val="10"/>
      <color theme="1"/>
      <name val="UD デジタル 教科書体 NK-B"/>
      <family val="1"/>
      <charset val="128"/>
    </font>
    <font>
      <b/>
      <sz val="18"/>
      <color theme="0"/>
      <name val="HG丸ｺﾞｼｯｸM-PRO"/>
      <family val="3"/>
      <charset val="128"/>
    </font>
    <font>
      <b/>
      <sz val="18"/>
      <color theme="1"/>
      <name val="ＭＳ ゴシック"/>
      <family val="3"/>
      <charset val="128"/>
    </font>
    <font>
      <sz val="11"/>
      <color theme="1"/>
      <name val="HG丸ｺﾞｼｯｸM-PRO"/>
      <family val="3"/>
      <charset val="128"/>
    </font>
    <font>
      <sz val="10"/>
      <color theme="1"/>
      <name val="HG丸ｺﾞｼｯｸM-PRO"/>
      <family val="3"/>
      <charset val="128"/>
    </font>
    <font>
      <sz val="14"/>
      <color theme="1"/>
      <name val="ＭＳ ゴシック"/>
      <family val="2"/>
      <charset val="128"/>
    </font>
    <font>
      <sz val="14"/>
      <color theme="1"/>
      <name val="ＭＳ ゴシック"/>
      <family val="3"/>
      <charset val="128"/>
    </font>
    <font>
      <sz val="13"/>
      <color theme="1"/>
      <name val="HG丸ｺﾞｼｯｸM-PRO"/>
      <family val="3"/>
      <charset val="128"/>
    </font>
    <font>
      <sz val="14"/>
      <color theme="1"/>
      <name val="HG丸ｺﾞｼｯｸM-PRO"/>
      <family val="3"/>
      <charset val="128"/>
    </font>
    <font>
      <u/>
      <sz val="13"/>
      <color theme="1"/>
      <name val="HG丸ｺﾞｼｯｸM-PRO"/>
      <family val="3"/>
      <charset val="128"/>
    </font>
    <font>
      <sz val="9"/>
      <color theme="1"/>
      <name val="HG丸ｺﾞｼｯｸM-PRO"/>
      <family val="3"/>
      <charset val="128"/>
    </font>
    <font>
      <b/>
      <sz val="20"/>
      <color theme="1"/>
      <name val="HG丸ｺﾞｼｯｸM-PRO"/>
      <family val="3"/>
      <charset val="128"/>
    </font>
    <font>
      <b/>
      <sz val="16"/>
      <color theme="1"/>
      <name val="HG丸ｺﾞｼｯｸM-PRO"/>
      <family val="3"/>
      <charset val="128"/>
    </font>
    <font>
      <sz val="16"/>
      <color theme="1"/>
      <name val="ＭＳ ゴシック"/>
      <family val="3"/>
      <charset val="128"/>
    </font>
    <font>
      <sz val="16"/>
      <color theme="1"/>
      <name val="ＭＳ ゴシック"/>
      <family val="2"/>
      <charset val="128"/>
    </font>
    <font>
      <sz val="8"/>
      <color theme="1"/>
      <name val="ＭＳ ゴシック"/>
      <family val="3"/>
      <charset val="128"/>
    </font>
    <font>
      <sz val="10.050000000000001"/>
      <color theme="1"/>
      <name val="HG丸ｺﾞｼｯｸM-PRO"/>
      <family val="3"/>
      <charset val="128"/>
    </font>
    <font>
      <sz val="20"/>
      <color theme="1"/>
      <name val="游ゴシック"/>
      <family val="2"/>
      <charset val="128"/>
      <scheme val="minor"/>
    </font>
    <font>
      <sz val="14"/>
      <color theme="1"/>
      <name val="BIZ UDP明朝 Medium"/>
      <family val="1"/>
      <charset val="128"/>
    </font>
    <font>
      <u/>
      <sz val="11"/>
      <color theme="10"/>
      <name val="游ゴシック"/>
      <family val="2"/>
      <charset val="128"/>
      <scheme val="minor"/>
    </font>
    <font>
      <b/>
      <sz val="24"/>
      <color theme="1"/>
      <name val="UD デジタル 教科書体 N-B"/>
      <family val="1"/>
      <charset val="128"/>
    </font>
    <font>
      <b/>
      <sz val="20"/>
      <color theme="0"/>
      <name val="HG丸ｺﾞｼｯｸM-PRO"/>
      <family val="3"/>
      <charset val="128"/>
    </font>
    <font>
      <b/>
      <sz val="16"/>
      <name val="HG丸ｺﾞｼｯｸM-PRO"/>
      <family val="3"/>
      <charset val="128"/>
    </font>
    <font>
      <sz val="11"/>
      <color theme="1"/>
      <name val="BIZ UDP明朝 Medium"/>
      <family val="1"/>
      <charset val="128"/>
    </font>
    <font>
      <b/>
      <sz val="24"/>
      <color theme="0"/>
      <name val="HG丸ｺﾞｼｯｸM-PRO"/>
      <family val="3"/>
      <charset val="128"/>
    </font>
    <font>
      <b/>
      <sz val="14"/>
      <color rgb="FFFF0000"/>
      <name val="HG丸ｺﾞｼｯｸM-PRO"/>
      <family val="3"/>
      <charset val="128"/>
    </font>
    <font>
      <b/>
      <sz val="20"/>
      <color theme="1"/>
      <name val="BIZ UDP明朝 Medium"/>
      <family val="1"/>
      <charset val="128"/>
    </font>
    <font>
      <sz val="18"/>
      <color theme="1"/>
      <name val="BIZ UDP明朝 Medium"/>
      <family val="1"/>
      <charset val="128"/>
    </font>
    <font>
      <b/>
      <sz val="24"/>
      <color theme="1"/>
      <name val="Arial"/>
      <family val="2"/>
    </font>
    <font>
      <sz val="16"/>
      <color theme="1"/>
      <name val="BIZ UDP明朝 Medium"/>
      <family val="1"/>
      <charset val="128"/>
    </font>
    <font>
      <b/>
      <sz val="16"/>
      <color theme="1"/>
      <name val="Arial"/>
      <family val="2"/>
    </font>
    <font>
      <b/>
      <sz val="16"/>
      <color theme="1"/>
      <name val="BIZ UDP明朝 Medium"/>
      <family val="1"/>
      <charset val="128"/>
    </font>
    <font>
      <b/>
      <sz val="11"/>
      <color theme="1"/>
      <name val="BIZ UDゴシック"/>
      <family val="3"/>
      <charset val="128"/>
    </font>
    <font>
      <b/>
      <sz val="20"/>
      <color theme="1"/>
      <name val="BIZ UDPゴシック"/>
      <family val="3"/>
      <charset val="128"/>
    </font>
    <font>
      <b/>
      <sz val="22"/>
      <color theme="1"/>
      <name val="BIZ UDPゴシック"/>
      <family val="3"/>
      <charset val="128"/>
    </font>
    <font>
      <b/>
      <sz val="16"/>
      <color theme="1"/>
      <name val="BIZ UDPゴシック"/>
      <family val="3"/>
      <charset val="128"/>
    </font>
    <font>
      <sz val="8"/>
      <color theme="1"/>
      <name val="HG丸ｺﾞｼｯｸM-PRO"/>
      <family val="3"/>
      <charset val="128"/>
    </font>
    <font>
      <sz val="12"/>
      <color theme="1"/>
      <name val="HG丸ｺﾞｼｯｸM-PRO"/>
      <family val="3"/>
      <charset val="128"/>
    </font>
    <font>
      <b/>
      <sz val="20"/>
      <color theme="1"/>
      <name val="Arial"/>
      <family val="2"/>
    </font>
    <font>
      <sz val="10.5"/>
      <color theme="1"/>
      <name val="HG丸ｺﾞｼｯｸM-PRO"/>
      <family val="3"/>
      <charset val="128"/>
    </font>
    <font>
      <sz val="8"/>
      <color rgb="FFFF0000"/>
      <name val="HG丸ｺﾞｼｯｸM-PRO"/>
      <family val="3"/>
      <charset val="128"/>
    </font>
    <font>
      <sz val="11.5"/>
      <color rgb="FFFF0000"/>
      <name val="BIZ UDPゴシック"/>
      <family val="3"/>
      <charset val="128"/>
    </font>
    <font>
      <sz val="11"/>
      <color theme="1"/>
      <name val="BIZ UDPゴシック"/>
      <family val="3"/>
      <charset val="128"/>
    </font>
    <font>
      <sz val="11"/>
      <color theme="1"/>
      <name val="UD デジタル 教科書体 NK-B"/>
      <family val="1"/>
      <charset val="128"/>
    </font>
    <font>
      <sz val="10"/>
      <color theme="1"/>
      <name val="BIZ UDPゴシック"/>
      <family val="3"/>
      <charset val="128"/>
    </font>
    <font>
      <sz val="12"/>
      <color theme="1"/>
      <name val="BIZ UDP明朝 Medium"/>
      <family val="1"/>
      <charset val="128"/>
    </font>
    <font>
      <u/>
      <sz val="18"/>
      <color theme="10"/>
      <name val="UD デジタル 教科書体 NK-B"/>
      <family val="1"/>
      <charset val="128"/>
    </font>
    <font>
      <b/>
      <sz val="16"/>
      <color theme="0"/>
      <name val="HG丸ｺﾞｼｯｸM-PRO"/>
      <family val="3"/>
      <charset val="128"/>
    </font>
    <font>
      <b/>
      <sz val="20"/>
      <color theme="1"/>
      <name val="ＭＳ Ｐゴシック"/>
      <family val="3"/>
      <charset val="128"/>
    </font>
    <font>
      <sz val="8"/>
      <color rgb="FFFF0000"/>
      <name val="UD デジタル 教科書体 NK-B"/>
      <family val="1"/>
      <charset val="128"/>
    </font>
    <font>
      <sz val="8"/>
      <color theme="1"/>
      <name val="UD デジタル 教科書体 NK-B"/>
      <family val="1"/>
      <charset val="128"/>
    </font>
  </fonts>
  <fills count="23">
    <fill>
      <patternFill patternType="none"/>
    </fill>
    <fill>
      <patternFill patternType="gray125"/>
    </fill>
    <fill>
      <patternFill patternType="solid">
        <fgColor theme="5" tint="0.79998168889431442"/>
        <bgColor indexed="64"/>
      </patternFill>
    </fill>
    <fill>
      <patternFill patternType="solid">
        <fgColor theme="7" tint="0.39997558519241921"/>
        <bgColor indexed="64"/>
      </patternFill>
    </fill>
    <fill>
      <patternFill patternType="solid">
        <fgColor theme="4"/>
        <bgColor theme="4"/>
      </patternFill>
    </fill>
    <fill>
      <patternFill patternType="solid">
        <fgColor theme="9" tint="-0.249977111117893"/>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4"/>
        <bgColor indexed="64"/>
      </patternFill>
    </fill>
    <fill>
      <patternFill patternType="solid">
        <fgColor theme="7"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5" tint="-0.499984740745262"/>
        <bgColor indexed="64"/>
      </patternFill>
    </fill>
    <fill>
      <patternFill patternType="solid">
        <fgColor theme="9" tint="0.79998168889431442"/>
        <bgColor indexed="64"/>
      </patternFill>
    </fill>
    <fill>
      <patternFill patternType="solid">
        <fgColor rgb="FF00B050"/>
        <bgColor indexed="64"/>
      </patternFill>
    </fill>
    <fill>
      <patternFill patternType="solid">
        <fgColor theme="8"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rgb="FF99CCFF"/>
        <bgColor indexed="64"/>
      </patternFill>
    </fill>
    <fill>
      <patternFill patternType="solid">
        <fgColor rgb="FFFF9966"/>
        <bgColor indexed="64"/>
      </patternFill>
    </fill>
    <fill>
      <patternFill patternType="solid">
        <fgColor rgb="FFFDAB95"/>
        <bgColor indexed="64"/>
      </patternFill>
    </fill>
  </fills>
  <borders count="1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ashDot">
        <color auto="1"/>
      </right>
      <top style="thin">
        <color auto="1"/>
      </top>
      <bottom style="thin">
        <color auto="1"/>
      </bottom>
      <diagonal/>
    </border>
    <border>
      <left style="dashDot">
        <color auto="1"/>
      </left>
      <right style="dashDot">
        <color auto="1"/>
      </right>
      <top style="thin">
        <color auto="1"/>
      </top>
      <bottom style="thin">
        <color auto="1"/>
      </bottom>
      <diagonal/>
    </border>
    <border>
      <left style="dashDot">
        <color auto="1"/>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hair">
        <color auto="1"/>
      </bottom>
      <diagonal/>
    </border>
    <border>
      <left style="medium">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theme="0"/>
      </right>
      <top style="medium">
        <color auto="1"/>
      </top>
      <bottom style="thin">
        <color auto="1"/>
      </bottom>
      <diagonal/>
    </border>
    <border>
      <left style="thin">
        <color theme="0"/>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theme="0"/>
      </left>
      <right style="thin">
        <color theme="0"/>
      </right>
      <top/>
      <bottom style="thin">
        <color theme="0"/>
      </bottom>
      <diagonal/>
    </border>
    <border>
      <left style="thin">
        <color theme="0"/>
      </left>
      <right style="thin">
        <color theme="8" tint="0.59996337778862885"/>
      </right>
      <top/>
      <bottom style="thin">
        <color theme="8" tint="0.59996337778862885"/>
      </bottom>
      <diagonal/>
    </border>
    <border>
      <left style="thin">
        <color theme="8" tint="0.59996337778862885"/>
      </left>
      <right style="thin">
        <color theme="8" tint="0.59996337778862885"/>
      </right>
      <top/>
      <bottom style="thin">
        <color theme="8" tint="0.59996337778862885"/>
      </bottom>
      <diagonal/>
    </border>
    <border>
      <left style="thin">
        <color theme="8" tint="0.59996337778862885"/>
      </left>
      <right style="thin">
        <color theme="8" tint="0.59996337778862885"/>
      </right>
      <top style="thin">
        <color theme="0"/>
      </top>
      <bottom style="thin">
        <color theme="8" tint="0.59996337778862885"/>
      </bottom>
      <diagonal/>
    </border>
    <border>
      <left style="thin">
        <color theme="8" tint="0.59996337778862885"/>
      </left>
      <right/>
      <top style="thin">
        <color theme="0"/>
      </top>
      <bottom style="thin">
        <color theme="8" tint="0.59996337778862885"/>
      </bottom>
      <diagonal/>
    </border>
    <border>
      <left style="thin">
        <color theme="0"/>
      </left>
      <right style="thin">
        <color theme="8" tint="0.59996337778862885"/>
      </right>
      <top style="thin">
        <color theme="0"/>
      </top>
      <bottom style="thin">
        <color theme="0"/>
      </bottom>
      <diagonal/>
    </border>
    <border>
      <left style="thin">
        <color theme="8" tint="0.59996337778862885"/>
      </left>
      <right style="thin">
        <color theme="8" tint="0.59996337778862885"/>
      </right>
      <top style="thin">
        <color theme="0"/>
      </top>
      <bottom style="thin">
        <color theme="0"/>
      </bottom>
      <diagonal/>
    </border>
    <border>
      <left style="thin">
        <color theme="8" tint="0.59996337778862885"/>
      </left>
      <right style="medium">
        <color auto="1"/>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style="thin">
        <color theme="0"/>
      </left>
      <right/>
      <top style="thin">
        <color theme="8" tint="0.59996337778862885"/>
      </top>
      <bottom style="thin">
        <color theme="8" tint="0.79998168889431442"/>
      </bottom>
      <diagonal/>
    </border>
    <border>
      <left/>
      <right/>
      <top style="thin">
        <color theme="8" tint="0.59996337778862885"/>
      </top>
      <bottom style="thin">
        <color theme="8" tint="0.79998168889431442"/>
      </bottom>
      <diagonal/>
    </border>
    <border>
      <left/>
      <right style="thin">
        <color theme="8" tint="0.59996337778862885"/>
      </right>
      <top style="thin">
        <color theme="8" tint="0.59996337778862885"/>
      </top>
      <bottom style="thin">
        <color theme="8" tint="0.79998168889431442"/>
      </bottom>
      <diagonal/>
    </border>
    <border>
      <left style="thin">
        <color theme="0"/>
      </left>
      <right/>
      <top style="thin">
        <color theme="8" tint="0.79998168889431442"/>
      </top>
      <bottom style="thin">
        <color theme="8" tint="0.59996337778862885"/>
      </bottom>
      <diagonal/>
    </border>
    <border>
      <left/>
      <right/>
      <top style="thin">
        <color theme="8" tint="0.79998168889431442"/>
      </top>
      <bottom style="thin">
        <color theme="8" tint="0.59996337778862885"/>
      </bottom>
      <diagonal/>
    </border>
    <border>
      <left/>
      <right style="thin">
        <color theme="8" tint="0.59996337778862885"/>
      </right>
      <top style="thin">
        <color theme="8" tint="0.79998168889431442"/>
      </top>
      <bottom style="thin">
        <color theme="8" tint="0.59996337778862885"/>
      </bottom>
      <diagonal/>
    </border>
    <border>
      <left style="thin">
        <color theme="0"/>
      </left>
      <right style="thin">
        <color theme="8" tint="0.59996337778862885"/>
      </right>
      <top style="thin">
        <color theme="8" tint="0.59996337778862885"/>
      </top>
      <bottom style="thin">
        <color theme="8" tint="0.79998168889431442"/>
      </bottom>
      <diagonal/>
    </border>
    <border>
      <left style="thin">
        <color theme="8" tint="0.59996337778862885"/>
      </left>
      <right style="thin">
        <color theme="8" tint="0.59996337778862885"/>
      </right>
      <top style="thin">
        <color theme="8" tint="0.59996337778862885"/>
      </top>
      <bottom style="thin">
        <color theme="8" tint="0.79998168889431442"/>
      </bottom>
      <diagonal/>
    </border>
    <border>
      <left style="thin">
        <color theme="0"/>
      </left>
      <right style="thin">
        <color theme="8" tint="0.59996337778862885"/>
      </right>
      <top style="thin">
        <color theme="8" tint="0.79998168889431442"/>
      </top>
      <bottom style="thin">
        <color theme="8" tint="0.59996337778862885"/>
      </bottom>
      <diagonal/>
    </border>
    <border>
      <left style="thin">
        <color theme="8" tint="0.59996337778862885"/>
      </left>
      <right style="thin">
        <color theme="8" tint="0.59996337778862885"/>
      </right>
      <top style="thin">
        <color theme="8" tint="0.79998168889431442"/>
      </top>
      <bottom style="thin">
        <color theme="8" tint="0.59996337778862885"/>
      </bottom>
      <diagonal/>
    </border>
    <border>
      <left style="thin">
        <color theme="0"/>
      </left>
      <right style="thin">
        <color theme="0"/>
      </right>
      <top style="thin">
        <color theme="0"/>
      </top>
      <bottom style="thin">
        <color auto="1"/>
      </bottom>
      <diagonal/>
    </border>
    <border>
      <left style="thin">
        <color theme="0"/>
      </left>
      <right style="thin">
        <color theme="8" tint="0.59996337778862885"/>
      </right>
      <top style="thin">
        <color theme="8" tint="0.59996337778862885"/>
      </top>
      <bottom style="thin">
        <color auto="1"/>
      </bottom>
      <diagonal/>
    </border>
    <border>
      <left style="thin">
        <color theme="8" tint="0.59996337778862885"/>
      </left>
      <right style="thin">
        <color theme="8" tint="0.59996337778862885"/>
      </right>
      <top style="thin">
        <color theme="8" tint="0.59996337778862885"/>
      </top>
      <bottom style="thin">
        <color auto="1"/>
      </bottom>
      <diagonal/>
    </border>
    <border>
      <left style="thin">
        <color theme="8" tint="0.59996337778862885"/>
      </left>
      <right/>
      <top style="thin">
        <color theme="8" tint="0.59996337778862885"/>
      </top>
      <bottom style="thin">
        <color auto="1"/>
      </bottom>
      <diagonal/>
    </border>
    <border>
      <left style="thin">
        <color theme="0"/>
      </left>
      <right style="thin">
        <color theme="8" tint="0.59996337778862885"/>
      </right>
      <top style="thin">
        <color theme="0"/>
      </top>
      <bottom style="thin">
        <color auto="1"/>
      </bottom>
      <diagonal/>
    </border>
    <border>
      <left style="thin">
        <color theme="8" tint="0.59996337778862885"/>
      </left>
      <right style="thin">
        <color theme="8" tint="0.59996337778862885"/>
      </right>
      <top style="thin">
        <color theme="0"/>
      </top>
      <bottom style="thin">
        <color auto="1"/>
      </bottom>
      <diagonal/>
    </border>
    <border>
      <left style="thin">
        <color theme="8" tint="0.59996337778862885"/>
      </left>
      <right style="medium">
        <color auto="1"/>
      </right>
      <top style="thin">
        <color theme="0"/>
      </top>
      <bottom style="thin">
        <color auto="1"/>
      </bottom>
      <diagonal/>
    </border>
    <border>
      <left style="medium">
        <color auto="1"/>
      </left>
      <right style="thin">
        <color theme="0"/>
      </right>
      <top/>
      <bottom style="thin">
        <color theme="0"/>
      </bottom>
      <diagonal/>
    </border>
    <border>
      <left style="thin">
        <color theme="0"/>
      </left>
      <right style="thin">
        <color theme="5" tint="0.59996337778862885"/>
      </right>
      <top/>
      <bottom style="thin">
        <color theme="7" tint="0.79998168889431442"/>
      </bottom>
      <diagonal/>
    </border>
    <border>
      <left style="thin">
        <color theme="5" tint="0.59996337778862885"/>
      </left>
      <right style="thin">
        <color theme="5" tint="0.59996337778862885"/>
      </right>
      <top/>
      <bottom style="thin">
        <color theme="7" tint="0.79998168889431442"/>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thin">
        <color theme="5" tint="0.59996337778862885"/>
      </bottom>
      <diagonal/>
    </border>
    <border>
      <left style="thin">
        <color theme="0"/>
      </left>
      <right style="thin">
        <color theme="5" tint="0.59996337778862885"/>
      </right>
      <top style="thin">
        <color auto="1"/>
      </top>
      <bottom style="thin">
        <color theme="0"/>
      </bottom>
      <diagonal/>
    </border>
    <border>
      <left style="thin">
        <color theme="5" tint="0.59996337778862885"/>
      </left>
      <right style="thin">
        <color theme="5" tint="0.59996337778862885"/>
      </right>
      <top style="thin">
        <color auto="1"/>
      </top>
      <bottom style="thin">
        <color theme="0"/>
      </bottom>
      <diagonal/>
    </border>
    <border>
      <left style="thin">
        <color theme="5" tint="0.59996337778862885"/>
      </left>
      <right style="medium">
        <color auto="1"/>
      </right>
      <top style="thin">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thin">
        <color theme="5" tint="0.59996337778862885"/>
      </right>
      <top style="thin">
        <color theme="7" tint="0.79998168889431442"/>
      </top>
      <bottom style="thin">
        <color theme="5" tint="0.59996337778862885"/>
      </bottom>
      <diagonal/>
    </border>
    <border>
      <left style="thin">
        <color theme="5" tint="0.59996337778862885"/>
      </left>
      <right style="thin">
        <color theme="5" tint="0.59996337778862885"/>
      </right>
      <top style="thin">
        <color theme="7" tint="0.79998168889431442"/>
      </top>
      <bottom style="thin">
        <color theme="5"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top style="thin">
        <color theme="5" tint="0.59996337778862885"/>
      </top>
      <bottom style="thin">
        <color theme="5" tint="0.59996337778862885"/>
      </bottom>
      <diagonal/>
    </border>
    <border>
      <left style="thin">
        <color theme="0"/>
      </left>
      <right style="thin">
        <color theme="5" tint="0.59996337778862885"/>
      </right>
      <top style="thin">
        <color theme="0"/>
      </top>
      <bottom style="thin">
        <color theme="0"/>
      </bottom>
      <diagonal/>
    </border>
    <border>
      <left style="thin">
        <color theme="5" tint="0.59996337778862885"/>
      </left>
      <right style="thin">
        <color theme="5" tint="0.59996337778862885"/>
      </right>
      <top style="thin">
        <color theme="0"/>
      </top>
      <bottom style="thin">
        <color theme="0"/>
      </bottom>
      <diagonal/>
    </border>
    <border>
      <left style="thin">
        <color theme="5" tint="0.59996337778862885"/>
      </left>
      <right style="medium">
        <color auto="1"/>
      </right>
      <top style="thin">
        <color theme="0"/>
      </top>
      <bottom style="thin">
        <color theme="0"/>
      </bottom>
      <diagonal/>
    </border>
    <border>
      <left style="thin">
        <color theme="0"/>
      </left>
      <right style="thin">
        <color theme="5" tint="0.59996337778862885"/>
      </right>
      <top style="thin">
        <color theme="5" tint="0.59996337778862885"/>
      </top>
      <bottom style="thin">
        <color theme="7" tint="0.79998168889431442"/>
      </bottom>
      <diagonal/>
    </border>
    <border>
      <left style="thin">
        <color theme="5" tint="0.59996337778862885"/>
      </left>
      <right style="thin">
        <color theme="5" tint="0.59996337778862885"/>
      </right>
      <top style="thin">
        <color theme="5" tint="0.59996337778862885"/>
      </top>
      <bottom style="thin">
        <color theme="7" tint="0.79998168889431442"/>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thin">
        <color theme="5" tint="0.59996337778862885"/>
      </right>
      <top style="thin">
        <color theme="7" tint="0.79998168889431442"/>
      </top>
      <bottom style="medium">
        <color auto="1"/>
      </bottom>
      <diagonal/>
    </border>
    <border>
      <left style="thin">
        <color theme="5" tint="0.59996337778862885"/>
      </left>
      <right style="thin">
        <color theme="5" tint="0.59996337778862885"/>
      </right>
      <top style="thin">
        <color theme="7" tint="0.79998168889431442"/>
      </top>
      <bottom style="medium">
        <color auto="1"/>
      </bottom>
      <diagonal/>
    </border>
    <border>
      <left style="thin">
        <color theme="5" tint="0.59996337778862885"/>
      </left>
      <right style="thin">
        <color theme="5" tint="0.59996337778862885"/>
      </right>
      <top style="thin">
        <color theme="5" tint="0.59996337778862885"/>
      </top>
      <bottom style="medium">
        <color auto="1"/>
      </bottom>
      <diagonal/>
    </border>
    <border>
      <left style="thin">
        <color theme="5" tint="0.59996337778862885"/>
      </left>
      <right/>
      <top style="thin">
        <color theme="5" tint="0.59996337778862885"/>
      </top>
      <bottom style="medium">
        <color auto="1"/>
      </bottom>
      <diagonal/>
    </border>
    <border>
      <left style="thin">
        <color theme="0"/>
      </left>
      <right style="thin">
        <color theme="5" tint="0.59996337778862885"/>
      </right>
      <top style="thin">
        <color theme="0"/>
      </top>
      <bottom style="medium">
        <color auto="1"/>
      </bottom>
      <diagonal/>
    </border>
    <border>
      <left style="thin">
        <color theme="5" tint="0.59996337778862885"/>
      </left>
      <right style="thin">
        <color theme="5" tint="0.59996337778862885"/>
      </right>
      <top style="thin">
        <color theme="0"/>
      </top>
      <bottom style="medium">
        <color auto="1"/>
      </bottom>
      <diagonal/>
    </border>
    <border>
      <left style="thin">
        <color theme="5" tint="0.59996337778862885"/>
      </left>
      <right style="medium">
        <color auto="1"/>
      </right>
      <top style="thin">
        <color theme="0"/>
      </top>
      <bottom style="medium">
        <color auto="1"/>
      </bottom>
      <diagonal/>
    </border>
  </borders>
  <cellStyleXfs count="6">
    <xf numFmtId="0" fontId="0" fillId="0" borderId="0">
      <alignment vertical="center"/>
    </xf>
    <xf numFmtId="0" fontId="4" fillId="0" borderId="0">
      <alignment vertical="center"/>
    </xf>
    <xf numFmtId="0" fontId="46" fillId="0" borderId="0" applyNumberForma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370">
    <xf numFmtId="0" fontId="0" fillId="0" borderId="0" xfId="0">
      <alignment vertical="center"/>
    </xf>
    <xf numFmtId="0" fontId="10" fillId="0" borderId="0" xfId="0" applyFont="1" applyAlignment="1">
      <alignment horizontal="center" vertical="center"/>
    </xf>
    <xf numFmtId="176" fontId="11" fillId="0" borderId="0" xfId="0" applyNumberFormat="1" applyFont="1" applyAlignment="1">
      <alignment horizontal="center" vertical="center"/>
    </xf>
    <xf numFmtId="0" fontId="11" fillId="0" borderId="0" xfId="0" applyFont="1" applyAlignment="1">
      <alignment horizontal="center" vertical="center"/>
    </xf>
    <xf numFmtId="56" fontId="11" fillId="0" borderId="0" xfId="0" applyNumberFormat="1" applyFont="1" applyAlignment="1">
      <alignment horizontal="center" vertical="center"/>
    </xf>
    <xf numFmtId="177" fontId="11" fillId="0" borderId="0" xfId="0" applyNumberFormat="1" applyFont="1" applyAlignment="1">
      <alignment horizontal="center" vertical="center"/>
    </xf>
    <xf numFmtId="178" fontId="11" fillId="0" borderId="0" xfId="0" applyNumberFormat="1" applyFont="1" applyAlignment="1">
      <alignment horizontal="center" vertical="center"/>
    </xf>
    <xf numFmtId="0" fontId="11" fillId="0" borderId="0" xfId="0" applyFont="1" applyAlignment="1">
      <alignment horizontal="center" vertical="center" wrapText="1"/>
    </xf>
    <xf numFmtId="178"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76" fontId="11" fillId="0" borderId="1" xfId="0" applyNumberFormat="1" applyFont="1" applyBorder="1" applyAlignment="1">
      <alignment horizontal="center" vertical="center"/>
    </xf>
    <xf numFmtId="56" fontId="11" fillId="0" borderId="1" xfId="0" applyNumberFormat="1" applyFont="1" applyBorder="1" applyAlignment="1">
      <alignment horizontal="center" vertical="center"/>
    </xf>
    <xf numFmtId="177" fontId="11" fillId="0" borderId="1" xfId="0" applyNumberFormat="1" applyFont="1" applyBorder="1" applyAlignment="1">
      <alignment horizontal="center" vertical="center"/>
    </xf>
    <xf numFmtId="0" fontId="12" fillId="0" borderId="4" xfId="0" applyFont="1" applyBorder="1" applyAlignment="1">
      <alignment horizontal="center" vertical="center"/>
    </xf>
    <xf numFmtId="0" fontId="15" fillId="0" borderId="14" xfId="0" applyFont="1" applyBorder="1" applyAlignment="1">
      <alignment horizontal="center" vertical="center"/>
    </xf>
    <xf numFmtId="56" fontId="11" fillId="3" borderId="1" xfId="0" applyNumberFormat="1" applyFont="1" applyFill="1" applyBorder="1" applyAlignment="1">
      <alignment horizontal="center" vertical="center"/>
    </xf>
    <xf numFmtId="179" fontId="13" fillId="0" borderId="0" xfId="0" applyNumberFormat="1" applyFont="1" applyAlignment="1">
      <alignment horizontal="left"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6" fillId="4" borderId="7" xfId="0" applyFont="1" applyFill="1" applyBorder="1" applyAlignment="1">
      <alignment horizontal="center" vertical="center" wrapText="1"/>
    </xf>
    <xf numFmtId="0" fontId="11" fillId="0" borderId="1" xfId="0" applyFont="1" applyBorder="1" applyAlignment="1">
      <alignment horizontal="center" vertical="center"/>
    </xf>
    <xf numFmtId="0" fontId="18" fillId="9" borderId="1" xfId="0" applyFont="1" applyFill="1" applyBorder="1" applyAlignment="1">
      <alignment horizontal="center" vertical="center"/>
    </xf>
    <xf numFmtId="0" fontId="6" fillId="6" borderId="14" xfId="0" applyFont="1" applyFill="1" applyBorder="1" applyAlignment="1">
      <alignment horizontal="center" vertical="center"/>
    </xf>
    <xf numFmtId="0" fontId="6" fillId="9" borderId="9" xfId="0" applyFont="1" applyFill="1" applyBorder="1" applyAlignment="1">
      <alignment horizontal="center" vertical="center"/>
    </xf>
    <xf numFmtId="0" fontId="11" fillId="5" borderId="0" xfId="0" applyFont="1" applyFill="1" applyBorder="1" applyAlignment="1">
      <alignment horizontal="center" vertical="center" wrapText="1"/>
    </xf>
    <xf numFmtId="0" fontId="11" fillId="5" borderId="9"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11" xfId="0" applyFont="1" applyFill="1" applyBorder="1" applyAlignment="1">
      <alignment horizontal="center" vertical="center"/>
    </xf>
    <xf numFmtId="0" fontId="20" fillId="0" borderId="17" xfId="0" applyFont="1" applyBorder="1" applyAlignment="1">
      <alignment horizontal="left" vertical="center" wrapText="1"/>
    </xf>
    <xf numFmtId="0" fontId="0" fillId="0" borderId="0" xfId="0" applyAlignment="1">
      <alignment vertical="center" wrapText="1"/>
    </xf>
    <xf numFmtId="176" fontId="11" fillId="0" borderId="1" xfId="0" applyNumberFormat="1" applyFont="1" applyBorder="1" applyAlignment="1" applyProtection="1">
      <alignment horizontal="center" vertical="center"/>
      <protection locked="0"/>
    </xf>
    <xf numFmtId="56"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177" fontId="11" fillId="0" borderId="1" xfId="0" applyNumberFormat="1" applyFont="1" applyBorder="1" applyAlignment="1" applyProtection="1">
      <alignment horizontal="center" vertical="center"/>
      <protection locked="0"/>
    </xf>
    <xf numFmtId="178"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49" fontId="11"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9" fillId="8" borderId="10"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10" borderId="1" xfId="0" applyFont="1" applyFill="1" applyBorder="1" applyAlignment="1" applyProtection="1">
      <alignment horizontal="center" vertical="center"/>
      <protection locked="0"/>
    </xf>
    <xf numFmtId="56" fontId="11" fillId="3" borderId="1" xfId="0" applyNumberFormat="1" applyFont="1" applyFill="1" applyBorder="1" applyAlignment="1" applyProtection="1">
      <alignment horizontal="center" vertical="center"/>
      <protection locked="0"/>
    </xf>
    <xf numFmtId="0" fontId="9" fillId="14" borderId="14" xfId="0" applyFont="1" applyFill="1" applyBorder="1" applyAlignment="1">
      <alignment horizontal="center" vertical="center" wrapText="1"/>
    </xf>
    <xf numFmtId="0" fontId="20" fillId="0" borderId="16" xfId="0" applyFont="1" applyBorder="1" applyAlignment="1">
      <alignment horizontal="left" vertical="center" wrapText="1"/>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177" fontId="9" fillId="0" borderId="1" xfId="0" applyNumberFormat="1"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0" fillId="0" borderId="0" xfId="0" applyProtection="1">
      <alignment vertical="center"/>
      <protection locked="0"/>
    </xf>
    <xf numFmtId="176" fontId="11" fillId="0" borderId="0" xfId="0" applyNumberFormat="1" applyFont="1" applyAlignment="1" applyProtection="1">
      <alignment horizontal="center" vertical="center"/>
      <protection locked="0"/>
    </xf>
    <xf numFmtId="56" fontId="11" fillId="0" borderId="0" xfId="0" applyNumberFormat="1" applyFont="1" applyAlignment="1" applyProtection="1">
      <alignment horizontal="center" vertical="center"/>
      <protection locked="0"/>
    </xf>
    <xf numFmtId="0" fontId="11" fillId="0" borderId="0" xfId="0" applyFont="1" applyAlignment="1" applyProtection="1">
      <alignment horizontal="center" vertical="center"/>
      <protection locked="0"/>
    </xf>
    <xf numFmtId="177" fontId="11" fillId="0" borderId="0" xfId="0" applyNumberFormat="1" applyFont="1" applyAlignment="1" applyProtection="1">
      <alignment horizontal="center" vertical="center"/>
      <protection locked="0"/>
    </xf>
    <xf numFmtId="178" fontId="11" fillId="0" borderId="0" xfId="0" applyNumberFormat="1"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8" fillId="15" borderId="1" xfId="0" applyFont="1" applyFill="1" applyBorder="1" applyAlignment="1">
      <alignment horizontal="center" vertical="center"/>
    </xf>
    <xf numFmtId="0" fontId="8" fillId="15" borderId="5" xfId="0" applyFont="1" applyFill="1" applyBorder="1" applyAlignment="1">
      <alignment horizontal="center" vertical="center"/>
    </xf>
    <xf numFmtId="0" fontId="1" fillId="0" borderId="0" xfId="5">
      <alignment vertical="center"/>
    </xf>
    <xf numFmtId="0" fontId="38" fillId="0" borderId="0" xfId="5" applyFont="1" applyAlignment="1">
      <alignment vertical="center"/>
    </xf>
    <xf numFmtId="0" fontId="30" fillId="0" borderId="0" xfId="5" applyFont="1">
      <alignment vertical="center"/>
    </xf>
    <xf numFmtId="0" fontId="68" fillId="0" borderId="0" xfId="5" applyFont="1" applyAlignment="1"/>
    <xf numFmtId="0" fontId="68" fillId="0" borderId="0" xfId="5" applyFont="1">
      <alignment vertical="center"/>
    </xf>
    <xf numFmtId="0" fontId="50" fillId="0" borderId="0" xfId="5" applyFont="1">
      <alignment vertical="center"/>
    </xf>
    <xf numFmtId="0" fontId="70" fillId="0" borderId="0" xfId="5" applyFont="1">
      <alignment vertical="center"/>
    </xf>
    <xf numFmtId="0" fontId="27" fillId="0" borderId="0" xfId="5" applyFont="1">
      <alignment vertical="center"/>
    </xf>
    <xf numFmtId="0" fontId="25" fillId="0" borderId="0" xfId="5" applyFont="1" applyAlignment="1">
      <alignment horizontal="center" vertical="center"/>
    </xf>
    <xf numFmtId="0" fontId="27" fillId="0" borderId="0" xfId="5" applyFont="1" applyAlignment="1"/>
    <xf numFmtId="0" fontId="25" fillId="0" borderId="0" xfId="5" applyFont="1" applyBorder="1" applyAlignment="1">
      <alignment vertical="center"/>
    </xf>
    <xf numFmtId="0" fontId="1" fillId="0" borderId="0" xfId="5" applyBorder="1">
      <alignment vertical="center"/>
    </xf>
    <xf numFmtId="0" fontId="29" fillId="0" borderId="0" xfId="5" applyFont="1" applyBorder="1" applyAlignment="1">
      <alignment vertical="center"/>
    </xf>
    <xf numFmtId="0" fontId="35" fillId="0" borderId="0" xfId="5" applyFont="1" applyBorder="1" applyAlignment="1">
      <alignment vertical="center" wrapText="1"/>
    </xf>
    <xf numFmtId="0" fontId="50" fillId="0" borderId="0" xfId="5" applyFont="1" applyAlignment="1"/>
    <xf numFmtId="0" fontId="59" fillId="0" borderId="0" xfId="5" applyFont="1">
      <alignment vertical="center"/>
    </xf>
    <xf numFmtId="0" fontId="11" fillId="12" borderId="1" xfId="0" applyFont="1" applyFill="1" applyBorder="1" applyAlignment="1" applyProtection="1">
      <alignment horizontal="center" vertical="center"/>
      <protection locked="0"/>
    </xf>
    <xf numFmtId="0" fontId="11" fillId="5" borderId="18" xfId="0" applyFont="1" applyFill="1" applyBorder="1" applyAlignment="1">
      <alignment horizontal="center" vertical="center"/>
    </xf>
    <xf numFmtId="179" fontId="0" fillId="0" borderId="0" xfId="0" applyNumberFormat="1" applyFont="1" applyAlignment="1">
      <alignment horizontal="left" vertical="center"/>
    </xf>
    <xf numFmtId="0" fontId="6" fillId="2" borderId="1" xfId="0"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178" fontId="17" fillId="2" borderId="6" xfId="0" applyNumberFormat="1" applyFont="1" applyFill="1" applyBorder="1" applyAlignment="1">
      <alignment horizontal="center" vertical="center"/>
    </xf>
    <xf numFmtId="178" fontId="17" fillId="2" borderId="8" xfId="0" applyNumberFormat="1" applyFont="1" applyFill="1" applyBorder="1" applyAlignment="1">
      <alignment horizontal="center" vertical="center"/>
    </xf>
    <xf numFmtId="178" fontId="17" fillId="2" borderId="2" xfId="0" applyNumberFormat="1" applyFont="1" applyFill="1" applyBorder="1" applyAlignment="1">
      <alignment horizontal="center" vertical="center"/>
    </xf>
    <xf numFmtId="178" fontId="17" fillId="2" borderId="1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0" fillId="0" borderId="0" xfId="0" applyAlignment="1">
      <alignment vertical="center"/>
    </xf>
    <xf numFmtId="0" fontId="18" fillId="7" borderId="1"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4" xfId="0" applyFont="1" applyFill="1" applyBorder="1" applyAlignment="1">
      <alignment horizontal="center" vertical="center"/>
    </xf>
    <xf numFmtId="0" fontId="18" fillId="6" borderId="1" xfId="0" applyFont="1" applyFill="1" applyBorder="1" applyAlignment="1">
      <alignment horizontal="center" vertical="center"/>
    </xf>
    <xf numFmtId="0" fontId="18" fillId="5" borderId="5"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0" fillId="0" borderId="16" xfId="0" applyFont="1" applyBorder="1" applyAlignment="1">
      <alignment vertical="center" wrapText="1"/>
    </xf>
    <xf numFmtId="0" fontId="21" fillId="0" borderId="16" xfId="0" applyFont="1" applyBorder="1" applyAlignment="1">
      <alignment horizontal="center" vertical="center" wrapText="1"/>
    </xf>
    <xf numFmtId="0" fontId="21" fillId="0" borderId="16" xfId="0" applyFont="1" applyBorder="1" applyAlignment="1">
      <alignment horizontal="center" vertical="center"/>
    </xf>
    <xf numFmtId="0" fontId="20" fillId="0" borderId="16" xfId="0" applyFont="1" applyBorder="1" applyAlignment="1">
      <alignment horizontal="left" vertical="center" wrapText="1"/>
    </xf>
    <xf numFmtId="0" fontId="7" fillId="0" borderId="16" xfId="0" applyFont="1" applyBorder="1" applyAlignment="1">
      <alignment horizontal="left" vertical="center"/>
    </xf>
    <xf numFmtId="0" fontId="73" fillId="0" borderId="16" xfId="2" applyFont="1" applyBorder="1" applyAlignment="1">
      <alignment horizontal="center" vertical="center" wrapText="1"/>
    </xf>
    <xf numFmtId="0" fontId="73" fillId="0" borderId="16" xfId="2" applyFont="1" applyBorder="1" applyAlignment="1">
      <alignment horizontal="center" vertical="center"/>
    </xf>
    <xf numFmtId="0" fontId="56" fillId="10" borderId="48" xfId="5" applyFont="1" applyFill="1" applyBorder="1" applyAlignment="1">
      <alignment horizontal="center" vertical="center"/>
    </xf>
    <xf numFmtId="0" fontId="56" fillId="10" borderId="36" xfId="5" applyFont="1" applyFill="1" applyBorder="1" applyAlignment="1">
      <alignment horizontal="center" vertical="center"/>
    </xf>
    <xf numFmtId="0" fontId="56" fillId="10" borderId="49" xfId="5" applyFont="1" applyFill="1" applyBorder="1" applyAlignment="1">
      <alignment horizontal="center" vertical="center"/>
    </xf>
    <xf numFmtId="0" fontId="54" fillId="3" borderId="25" xfId="5" applyFont="1" applyFill="1" applyBorder="1" applyAlignment="1">
      <alignment horizontal="center" vertical="center"/>
    </xf>
    <xf numFmtId="0" fontId="54" fillId="3" borderId="1" xfId="5" applyFont="1" applyFill="1" applyBorder="1" applyAlignment="1">
      <alignment horizontal="center" vertical="center"/>
    </xf>
    <xf numFmtId="0" fontId="54" fillId="3" borderId="5" xfId="5" applyFont="1" applyFill="1" applyBorder="1" applyAlignment="1">
      <alignment horizontal="center" vertical="center"/>
    </xf>
    <xf numFmtId="5" fontId="55" fillId="3" borderId="45" xfId="5" applyNumberFormat="1" applyFont="1" applyFill="1" applyBorder="1" applyAlignment="1">
      <alignment horizontal="center" vertical="center"/>
    </xf>
    <xf numFmtId="5" fontId="55" fillId="3" borderId="1" xfId="5" applyNumberFormat="1" applyFont="1" applyFill="1" applyBorder="1" applyAlignment="1">
      <alignment horizontal="center" vertical="center"/>
    </xf>
    <xf numFmtId="5" fontId="55" fillId="3" borderId="26" xfId="5" applyNumberFormat="1" applyFont="1" applyFill="1" applyBorder="1" applyAlignment="1">
      <alignment horizontal="center" vertical="center"/>
    </xf>
    <xf numFmtId="0" fontId="35" fillId="3" borderId="25" xfId="5" applyFont="1" applyFill="1" applyBorder="1" applyAlignment="1">
      <alignment horizontal="left" vertical="center" wrapText="1"/>
    </xf>
    <xf numFmtId="0" fontId="35" fillId="3" borderId="1" xfId="5" applyFont="1" applyFill="1" applyBorder="1" applyAlignment="1">
      <alignment horizontal="left" vertical="center" wrapText="1"/>
    </xf>
    <xf numFmtId="0" fontId="35" fillId="3" borderId="26" xfId="5" applyFont="1" applyFill="1" applyBorder="1" applyAlignment="1">
      <alignment horizontal="left" vertical="center" wrapText="1"/>
    </xf>
    <xf numFmtId="0" fontId="35" fillId="3" borderId="37" xfId="5" applyFont="1" applyFill="1" applyBorder="1" applyAlignment="1">
      <alignment horizontal="left" vertical="center" wrapText="1"/>
    </xf>
    <xf numFmtId="0" fontId="35" fillId="3" borderId="38" xfId="5" applyFont="1" applyFill="1" applyBorder="1" applyAlignment="1">
      <alignment horizontal="left" vertical="center" wrapText="1"/>
    </xf>
    <xf numFmtId="0" fontId="35" fillId="3" borderId="39" xfId="5" applyFont="1" applyFill="1" applyBorder="1" applyAlignment="1">
      <alignment horizontal="left" vertical="center" wrapText="1"/>
    </xf>
    <xf numFmtId="0" fontId="39" fillId="0" borderId="25" xfId="5" applyFont="1" applyBorder="1" applyAlignment="1">
      <alignment horizontal="center" vertical="center" wrapText="1"/>
    </xf>
    <xf numFmtId="0" fontId="39" fillId="0" borderId="1" xfId="5" applyFont="1" applyBorder="1" applyAlignment="1">
      <alignment horizontal="center" vertical="center"/>
    </xf>
    <xf numFmtId="0" fontId="39" fillId="0" borderId="26" xfId="5" applyFont="1" applyBorder="1" applyAlignment="1">
      <alignment horizontal="center" vertical="center"/>
    </xf>
    <xf numFmtId="0" fontId="53" fillId="0" borderId="25" xfId="5" applyFont="1" applyBorder="1" applyAlignment="1">
      <alignment horizontal="center" vertical="center"/>
    </xf>
    <xf numFmtId="0" fontId="53" fillId="0" borderId="1" xfId="5" applyFont="1" applyBorder="1" applyAlignment="1">
      <alignment horizontal="center" vertical="center"/>
    </xf>
    <xf numFmtId="0" fontId="53" fillId="0" borderId="5" xfId="5" applyFont="1" applyBorder="1" applyAlignment="1">
      <alignment horizontal="center" vertical="center"/>
    </xf>
    <xf numFmtId="0" fontId="53" fillId="0" borderId="45" xfId="5" applyFont="1" applyBorder="1" applyAlignment="1">
      <alignment horizontal="center" vertical="center"/>
    </xf>
    <xf numFmtId="0" fontId="53" fillId="0" borderId="26" xfId="5" applyFont="1" applyBorder="1" applyAlignment="1">
      <alignment horizontal="center" vertical="center"/>
    </xf>
    <xf numFmtId="0" fontId="54" fillId="11" borderId="25" xfId="5" applyFont="1" applyFill="1" applyBorder="1" applyAlignment="1">
      <alignment horizontal="center" vertical="center"/>
    </xf>
    <xf numFmtId="0" fontId="54" fillId="11" borderId="1" xfId="5" applyFont="1" applyFill="1" applyBorder="1" applyAlignment="1">
      <alignment horizontal="center" vertical="center"/>
    </xf>
    <xf numFmtId="0" fontId="54" fillId="11" borderId="5" xfId="5" applyFont="1" applyFill="1" applyBorder="1" applyAlignment="1">
      <alignment horizontal="center" vertical="center"/>
    </xf>
    <xf numFmtId="5" fontId="55" fillId="11" borderId="45" xfId="5" applyNumberFormat="1" applyFont="1" applyFill="1" applyBorder="1" applyAlignment="1">
      <alignment horizontal="center" vertical="center"/>
    </xf>
    <xf numFmtId="5" fontId="55" fillId="11" borderId="1" xfId="5" applyNumberFormat="1" applyFont="1" applyFill="1" applyBorder="1" applyAlignment="1">
      <alignment horizontal="center" vertical="center"/>
    </xf>
    <xf numFmtId="5" fontId="55" fillId="11" borderId="26" xfId="5" applyNumberFormat="1" applyFont="1" applyFill="1" applyBorder="1" applyAlignment="1">
      <alignment horizontal="center" vertical="center"/>
    </xf>
    <xf numFmtId="0" fontId="54" fillId="10" borderId="25" xfId="5" applyFont="1" applyFill="1" applyBorder="1" applyAlignment="1">
      <alignment horizontal="center" vertical="center"/>
    </xf>
    <xf numFmtId="0" fontId="54" fillId="10" borderId="1" xfId="5" applyFont="1" applyFill="1" applyBorder="1" applyAlignment="1">
      <alignment horizontal="center" vertical="center"/>
    </xf>
    <xf numFmtId="0" fontId="54" fillId="10" borderId="5" xfId="5" applyFont="1" applyFill="1" applyBorder="1" applyAlignment="1">
      <alignment horizontal="center" vertical="center"/>
    </xf>
    <xf numFmtId="0" fontId="54" fillId="10" borderId="32" xfId="5" applyFont="1" applyFill="1" applyBorder="1" applyAlignment="1">
      <alignment horizontal="center" vertical="center"/>
    </xf>
    <xf numFmtId="0" fontId="54" fillId="10" borderId="12" xfId="5" applyFont="1" applyFill="1" applyBorder="1" applyAlignment="1">
      <alignment horizontal="center" vertical="center"/>
    </xf>
    <xf numFmtId="0" fontId="54" fillId="10" borderId="6" xfId="5" applyFont="1" applyFill="1" applyBorder="1" applyAlignment="1">
      <alignment horizontal="center" vertical="center"/>
    </xf>
    <xf numFmtId="5" fontId="55" fillId="10" borderId="45" xfId="5" applyNumberFormat="1" applyFont="1" applyFill="1" applyBorder="1" applyAlignment="1">
      <alignment horizontal="center" vertical="center"/>
    </xf>
    <xf numFmtId="5" fontId="55" fillId="10" borderId="1" xfId="5" applyNumberFormat="1" applyFont="1" applyFill="1" applyBorder="1" applyAlignment="1">
      <alignment horizontal="center" vertical="center"/>
    </xf>
    <xf numFmtId="5" fontId="55" fillId="10" borderId="26" xfId="5" applyNumberFormat="1" applyFont="1" applyFill="1" applyBorder="1" applyAlignment="1">
      <alignment horizontal="center" vertical="center"/>
    </xf>
    <xf numFmtId="5" fontId="55" fillId="10" borderId="46" xfId="5" applyNumberFormat="1" applyFont="1" applyFill="1" applyBorder="1" applyAlignment="1">
      <alignment horizontal="center" vertical="center"/>
    </xf>
    <xf numFmtId="5" fontId="55" fillId="10" borderId="12" xfId="5" applyNumberFormat="1" applyFont="1" applyFill="1" applyBorder="1" applyAlignment="1">
      <alignment horizontal="center" vertical="center"/>
    </xf>
    <xf numFmtId="5" fontId="55" fillId="10" borderId="47" xfId="5" applyNumberFormat="1" applyFont="1" applyFill="1" applyBorder="1" applyAlignment="1">
      <alignment horizontal="center" vertical="center"/>
    </xf>
    <xf numFmtId="0" fontId="35" fillId="12" borderId="1" xfId="5" applyFont="1" applyFill="1" applyBorder="1" applyAlignment="1">
      <alignment horizontal="distributed" vertical="center" wrapText="1"/>
    </xf>
    <xf numFmtId="0" fontId="35" fillId="12" borderId="1" xfId="5" applyFont="1" applyFill="1" applyBorder="1" applyAlignment="1">
      <alignment horizontal="distributed" vertical="center"/>
    </xf>
    <xf numFmtId="0" fontId="35" fillId="12" borderId="38" xfId="5" applyFont="1" applyFill="1" applyBorder="1" applyAlignment="1">
      <alignment horizontal="distributed" vertical="center"/>
    </xf>
    <xf numFmtId="180" fontId="30" fillId="0" borderId="1" xfId="5" applyNumberFormat="1" applyFont="1" applyBorder="1" applyAlignment="1">
      <alignment horizontal="left" vertical="center"/>
    </xf>
    <xf numFmtId="180" fontId="30" fillId="0" borderId="38" xfId="5" applyNumberFormat="1" applyFont="1" applyBorder="1" applyAlignment="1">
      <alignment horizontal="left" vertical="center"/>
    </xf>
    <xf numFmtId="180" fontId="30" fillId="0" borderId="1" xfId="5" applyNumberFormat="1" applyFont="1" applyBorder="1" applyAlignment="1">
      <alignment vertical="center"/>
    </xf>
    <xf numFmtId="180" fontId="30" fillId="0" borderId="38" xfId="5" applyNumberFormat="1" applyFont="1" applyBorder="1" applyAlignment="1">
      <alignment vertical="center"/>
    </xf>
    <xf numFmtId="0" fontId="32" fillId="11" borderId="1" xfId="5" applyFont="1" applyFill="1" applyBorder="1" applyAlignment="1">
      <alignment horizontal="center" vertical="center"/>
    </xf>
    <xf numFmtId="0" fontId="33" fillId="11" borderId="38" xfId="5" applyFont="1" applyFill="1" applyBorder="1" applyAlignment="1">
      <alignment horizontal="center" vertical="center"/>
    </xf>
    <xf numFmtId="0" fontId="33" fillId="10" borderId="6" xfId="5" applyFont="1" applyFill="1" applyBorder="1" applyAlignment="1">
      <alignment horizontal="center" vertical="center"/>
    </xf>
    <xf numFmtId="0" fontId="33" fillId="10" borderId="7" xfId="5" applyFont="1" applyFill="1" applyBorder="1" applyAlignment="1">
      <alignment horizontal="center" vertical="center"/>
    </xf>
    <xf numFmtId="0" fontId="33" fillId="10" borderId="28" xfId="5" applyFont="1" applyFill="1" applyBorder="1" applyAlignment="1">
      <alignment horizontal="center" vertical="center"/>
    </xf>
    <xf numFmtId="0" fontId="33" fillId="10" borderId="41" xfId="5" applyFont="1" applyFill="1" applyBorder="1" applyAlignment="1">
      <alignment horizontal="center" vertical="center"/>
    </xf>
    <xf numFmtId="0" fontId="33" fillId="10" borderId="30" xfId="5" applyFont="1" applyFill="1" applyBorder="1" applyAlignment="1">
      <alignment horizontal="center" vertical="center"/>
    </xf>
    <xf numFmtId="0" fontId="33" fillId="10" borderId="31" xfId="5" applyFont="1" applyFill="1" applyBorder="1" applyAlignment="1">
      <alignment horizontal="center" vertical="center"/>
    </xf>
    <xf numFmtId="0" fontId="51" fillId="18" borderId="42" xfId="5" applyFont="1" applyFill="1" applyBorder="1" applyAlignment="1">
      <alignment horizontal="center" vertical="center"/>
    </xf>
    <xf numFmtId="0" fontId="51" fillId="18" borderId="43" xfId="5" applyFont="1" applyFill="1" applyBorder="1" applyAlignment="1">
      <alignment horizontal="center" vertical="center"/>
    </xf>
    <xf numFmtId="0" fontId="51" fillId="18" borderId="44" xfId="5" applyFont="1" applyFill="1" applyBorder="1" applyAlignment="1">
      <alignment horizontal="center" vertical="center"/>
    </xf>
    <xf numFmtId="180" fontId="30" fillId="0" borderId="33" xfId="5" applyNumberFormat="1" applyFont="1" applyFill="1" applyBorder="1">
      <alignment vertical="center"/>
    </xf>
    <xf numFmtId="0" fontId="33" fillId="11" borderId="1" xfId="5" applyFont="1" applyFill="1" applyBorder="1" applyAlignment="1">
      <alignment horizontal="center" vertical="center"/>
    </xf>
    <xf numFmtId="0" fontId="32" fillId="10" borderId="1" xfId="5" applyFont="1" applyFill="1" applyBorder="1" applyAlignment="1">
      <alignment horizontal="center" vertical="center"/>
    </xf>
    <xf numFmtId="0" fontId="33" fillId="10" borderId="1" xfId="5" applyFont="1" applyFill="1" applyBorder="1" applyAlignment="1">
      <alignment horizontal="center" vertical="center"/>
    </xf>
    <xf numFmtId="0" fontId="33" fillId="10" borderId="26" xfId="5" applyFont="1" applyFill="1" applyBorder="1" applyAlignment="1">
      <alignment horizontal="center" vertical="center"/>
    </xf>
    <xf numFmtId="180" fontId="30" fillId="0" borderId="13" xfId="5" applyNumberFormat="1" applyFont="1" applyFill="1" applyBorder="1">
      <alignment vertical="center"/>
    </xf>
    <xf numFmtId="0" fontId="35" fillId="3" borderId="32" xfId="5" applyFont="1" applyFill="1" applyBorder="1" applyAlignment="1">
      <alignment horizontal="distributed" vertical="distributed" textRotation="255" indent="3"/>
    </xf>
    <xf numFmtId="0" fontId="35" fillId="3" borderId="34" xfId="5" applyFont="1" applyFill="1" applyBorder="1" applyAlignment="1">
      <alignment horizontal="distributed" vertical="distributed" textRotation="255" indent="3"/>
    </xf>
    <xf numFmtId="0" fontId="32" fillId="3" borderId="34" xfId="5" applyFont="1" applyFill="1" applyBorder="1" applyAlignment="1">
      <alignment horizontal="distributed" vertical="distributed" indent="3"/>
    </xf>
    <xf numFmtId="0" fontId="32" fillId="3" borderId="40" xfId="5" applyFont="1" applyFill="1" applyBorder="1" applyAlignment="1">
      <alignment horizontal="distributed" vertical="distributed" indent="3"/>
    </xf>
    <xf numFmtId="180" fontId="30" fillId="0" borderId="1" xfId="5" applyNumberFormat="1" applyFont="1" applyFill="1" applyBorder="1">
      <alignment vertical="center"/>
    </xf>
    <xf numFmtId="180" fontId="30" fillId="0" borderId="12" xfId="5" applyNumberFormat="1" applyFont="1" applyFill="1" applyBorder="1">
      <alignment vertical="center"/>
    </xf>
    <xf numFmtId="0" fontId="33" fillId="11" borderId="6" xfId="5" applyFont="1" applyFill="1" applyBorder="1" applyAlignment="1">
      <alignment horizontal="center" vertical="center"/>
    </xf>
    <xf numFmtId="0" fontId="33" fillId="11" borderId="7" xfId="5" applyFont="1" applyFill="1" applyBorder="1" applyAlignment="1">
      <alignment horizontal="center" vertical="center"/>
    </xf>
    <xf numFmtId="0" fontId="33" fillId="11" borderId="8" xfId="5" applyFont="1" applyFill="1" applyBorder="1" applyAlignment="1">
      <alignment horizontal="center" vertical="center"/>
    </xf>
    <xf numFmtId="0" fontId="33" fillId="11" borderId="2" xfId="5" applyFont="1" applyFill="1" applyBorder="1" applyAlignment="1">
      <alignment horizontal="center" vertical="center"/>
    </xf>
    <xf numFmtId="0" fontId="33" fillId="11" borderId="18" xfId="5" applyFont="1" applyFill="1" applyBorder="1" applyAlignment="1">
      <alignment horizontal="center" vertical="center"/>
    </xf>
    <xf numFmtId="0" fontId="33" fillId="11" borderId="11" xfId="5" applyFont="1" applyFill="1" applyBorder="1" applyAlignment="1">
      <alignment horizontal="center" vertical="center"/>
    </xf>
    <xf numFmtId="0" fontId="33" fillId="10" borderId="2" xfId="5" applyFont="1" applyFill="1" applyBorder="1" applyAlignment="1">
      <alignment horizontal="center" vertical="center"/>
    </xf>
    <xf numFmtId="0" fontId="33" fillId="10" borderId="18" xfId="5" applyFont="1" applyFill="1" applyBorder="1" applyAlignment="1">
      <alignment horizontal="center" vertical="center"/>
    </xf>
    <xf numFmtId="0" fontId="33" fillId="10" borderId="27" xfId="5" applyFont="1" applyFill="1" applyBorder="1" applyAlignment="1">
      <alignment horizontal="center" vertical="center"/>
    </xf>
    <xf numFmtId="180" fontId="30" fillId="0" borderId="36" xfId="5" applyNumberFormat="1" applyFont="1" applyFill="1" applyBorder="1">
      <alignment vertical="center"/>
    </xf>
    <xf numFmtId="180" fontId="30" fillId="0" borderId="1" xfId="5" applyNumberFormat="1" applyFont="1" applyBorder="1" applyAlignment="1">
      <alignment vertical="center" wrapText="1"/>
    </xf>
    <xf numFmtId="180" fontId="30" fillId="0" borderId="35" xfId="5" applyNumberFormat="1" applyFont="1" applyFill="1" applyBorder="1">
      <alignment vertical="center"/>
    </xf>
    <xf numFmtId="0" fontId="35" fillId="12" borderId="25" xfId="5" applyFont="1" applyFill="1" applyBorder="1" applyAlignment="1">
      <alignment horizontal="distributed" vertical="center"/>
    </xf>
    <xf numFmtId="0" fontId="35" fillId="12" borderId="25" xfId="5" applyFont="1" applyFill="1" applyBorder="1" applyAlignment="1">
      <alignment horizontal="distributed" vertical="center" wrapText="1"/>
    </xf>
    <xf numFmtId="180" fontId="30" fillId="0" borderId="6" xfId="5" applyNumberFormat="1" applyFont="1" applyBorder="1">
      <alignment vertical="center"/>
    </xf>
    <xf numFmtId="180" fontId="30" fillId="0" borderId="7" xfId="5" applyNumberFormat="1" applyFont="1" applyBorder="1">
      <alignment vertical="center"/>
    </xf>
    <xf numFmtId="180" fontId="30" fillId="0" borderId="8" xfId="5" applyNumberFormat="1" applyFont="1" applyBorder="1">
      <alignment vertical="center"/>
    </xf>
    <xf numFmtId="180" fontId="30" fillId="0" borderId="2" xfId="5" applyNumberFormat="1" applyFont="1" applyBorder="1">
      <alignment vertical="center"/>
    </xf>
    <xf numFmtId="180" fontId="30" fillId="0" borderId="18" xfId="5" applyNumberFormat="1" applyFont="1" applyBorder="1">
      <alignment vertical="center"/>
    </xf>
    <xf numFmtId="180" fontId="30" fillId="0" borderId="11" xfId="5" applyNumberFormat="1" applyFont="1" applyBorder="1">
      <alignment vertical="center"/>
    </xf>
    <xf numFmtId="0" fontId="35" fillId="12" borderId="25" xfId="5" applyFont="1" applyFill="1" applyBorder="1" applyAlignment="1">
      <alignment horizontal="distributed" vertical="center" indent="1"/>
    </xf>
    <xf numFmtId="0" fontId="35" fillId="12" borderId="1" xfId="5" applyFont="1" applyFill="1" applyBorder="1" applyAlignment="1">
      <alignment horizontal="distributed" vertical="center" indent="1"/>
    </xf>
    <xf numFmtId="0" fontId="40" fillId="11" borderId="1" xfId="5" applyFont="1" applyFill="1" applyBorder="1" applyAlignment="1">
      <alignment horizontal="center" vertical="center" wrapText="1"/>
    </xf>
    <xf numFmtId="0" fontId="40" fillId="11" borderId="1" xfId="5" applyFont="1" applyFill="1" applyBorder="1" applyAlignment="1">
      <alignment horizontal="center" vertical="center"/>
    </xf>
    <xf numFmtId="0" fontId="40" fillId="10" borderId="1" xfId="5" applyFont="1" applyFill="1" applyBorder="1" applyAlignment="1">
      <alignment horizontal="center" vertical="center" wrapText="1"/>
    </xf>
    <xf numFmtId="0" fontId="40" fillId="10" borderId="1" xfId="5" applyFont="1" applyFill="1" applyBorder="1" applyAlignment="1">
      <alignment horizontal="center" vertical="center"/>
    </xf>
    <xf numFmtId="0" fontId="40" fillId="10" borderId="26" xfId="5" applyFont="1" applyFill="1" applyBorder="1" applyAlignment="1">
      <alignment horizontal="center" vertical="center"/>
    </xf>
    <xf numFmtId="0" fontId="35" fillId="12" borderId="25" xfId="5" applyFont="1" applyFill="1" applyBorder="1" applyAlignment="1">
      <alignment horizontal="center" vertical="center"/>
    </xf>
    <xf numFmtId="0" fontId="35" fillId="12" borderId="1" xfId="5" applyFont="1" applyFill="1" applyBorder="1" applyAlignment="1">
      <alignment horizontal="center" vertical="center"/>
    </xf>
    <xf numFmtId="0" fontId="33" fillId="11" borderId="6" xfId="5" applyFont="1" applyFill="1" applyBorder="1" applyAlignment="1">
      <alignment horizontal="center" vertical="center" wrapText="1"/>
    </xf>
    <xf numFmtId="180" fontId="30" fillId="0" borderId="1" xfId="5" applyNumberFormat="1" applyFont="1" applyFill="1" applyBorder="1" applyAlignment="1">
      <alignment horizontal="left" vertical="center"/>
    </xf>
    <xf numFmtId="0" fontId="37" fillId="0" borderId="13" xfId="5" applyNumberFormat="1" applyFont="1" applyFill="1" applyBorder="1" applyAlignment="1">
      <alignment horizontal="center" vertical="center"/>
    </xf>
    <xf numFmtId="0" fontId="47" fillId="0" borderId="0" xfId="5" applyFont="1" applyAlignment="1">
      <alignment horizontal="center" vertical="center"/>
    </xf>
    <xf numFmtId="0" fontId="48" fillId="18" borderId="19" xfId="5" applyFont="1" applyFill="1" applyBorder="1" applyAlignment="1">
      <alignment horizontal="center" vertical="center"/>
    </xf>
    <xf numFmtId="0" fontId="48" fillId="18" borderId="20" xfId="5" applyFont="1" applyFill="1" applyBorder="1" applyAlignment="1">
      <alignment horizontal="center" vertical="center"/>
    </xf>
    <xf numFmtId="0" fontId="48" fillId="18" borderId="23" xfId="5" applyFont="1" applyFill="1" applyBorder="1" applyAlignment="1">
      <alignment horizontal="center" vertical="center"/>
    </xf>
    <xf numFmtId="0" fontId="48" fillId="18" borderId="18" xfId="5" applyFont="1" applyFill="1" applyBorder="1" applyAlignment="1">
      <alignment horizontal="center" vertical="center"/>
    </xf>
    <xf numFmtId="0" fontId="49" fillId="11" borderId="21" xfId="5" applyFont="1" applyFill="1" applyBorder="1" applyAlignment="1">
      <alignment horizontal="center" vertical="center" wrapText="1"/>
    </xf>
    <xf numFmtId="0" fontId="49" fillId="11" borderId="21" xfId="5" applyFont="1" applyFill="1" applyBorder="1" applyAlignment="1">
      <alignment horizontal="center" vertical="center"/>
    </xf>
    <xf numFmtId="0" fontId="49" fillId="11" borderId="13" xfId="5" applyFont="1" applyFill="1" applyBorder="1" applyAlignment="1">
      <alignment horizontal="center" vertical="center"/>
    </xf>
    <xf numFmtId="0" fontId="49" fillId="10" borderId="21" xfId="5" applyFont="1" applyFill="1" applyBorder="1" applyAlignment="1">
      <alignment horizontal="center" vertical="center"/>
    </xf>
    <xf numFmtId="0" fontId="49" fillId="10" borderId="22" xfId="5" applyFont="1" applyFill="1" applyBorder="1" applyAlignment="1">
      <alignment horizontal="center" vertical="center"/>
    </xf>
    <xf numFmtId="0" fontId="49" fillId="10" borderId="13" xfId="5" applyFont="1" applyFill="1" applyBorder="1" applyAlignment="1">
      <alignment horizontal="center" vertical="center"/>
    </xf>
    <xf numFmtId="0" fontId="49" fillId="10" borderId="24" xfId="5" applyFont="1" applyFill="1" applyBorder="1" applyAlignment="1">
      <alignment horizontal="center" vertical="center"/>
    </xf>
    <xf numFmtId="180" fontId="30" fillId="0" borderId="12" xfId="5" applyNumberFormat="1" applyFont="1" applyBorder="1">
      <alignment vertical="center"/>
    </xf>
    <xf numFmtId="0" fontId="32" fillId="10" borderId="26" xfId="5" applyFont="1" applyFill="1" applyBorder="1" applyAlignment="1">
      <alignment horizontal="center" vertical="center"/>
    </xf>
    <xf numFmtId="180" fontId="30" fillId="0" borderId="1" xfId="5" applyNumberFormat="1" applyFont="1" applyBorder="1">
      <alignment vertical="center"/>
    </xf>
    <xf numFmtId="0" fontId="69" fillId="0" borderId="0" xfId="5" applyFont="1">
      <alignment vertical="center"/>
    </xf>
    <xf numFmtId="181" fontId="71" fillId="0" borderId="0" xfId="5" applyNumberFormat="1" applyFont="1" applyAlignment="1">
      <alignment horizontal="right" vertical="center"/>
    </xf>
    <xf numFmtId="0" fontId="28" fillId="21" borderId="88" xfId="5" applyFont="1" applyFill="1" applyBorder="1" applyAlignment="1">
      <alignment horizontal="center" vertical="center" textRotation="255"/>
    </xf>
    <xf numFmtId="0" fontId="28" fillId="21" borderId="59" xfId="5" applyFont="1" applyFill="1" applyBorder="1" applyAlignment="1">
      <alignment horizontal="center" vertical="center" textRotation="255"/>
    </xf>
    <xf numFmtId="0" fontId="28" fillId="21" borderId="96" xfId="5" applyFont="1" applyFill="1" applyBorder="1" applyAlignment="1">
      <alignment horizontal="center" vertical="center" textRotation="255"/>
    </xf>
    <xf numFmtId="0" fontId="28" fillId="21" borderId="67" xfId="5" applyFont="1" applyFill="1" applyBorder="1" applyAlignment="1">
      <alignment horizontal="center" vertical="center" textRotation="255"/>
    </xf>
    <xf numFmtId="0" fontId="28" fillId="21" borderId="106" xfId="5" applyFont="1" applyFill="1" applyBorder="1" applyAlignment="1">
      <alignment horizontal="center" vertical="center" textRotation="255"/>
    </xf>
    <xf numFmtId="0" fontId="28" fillId="21" borderId="107" xfId="5" applyFont="1" applyFill="1" applyBorder="1" applyAlignment="1">
      <alignment horizontal="center" vertical="center" textRotation="255"/>
    </xf>
    <xf numFmtId="0" fontId="30" fillId="10" borderId="59" xfId="5" applyFont="1" applyFill="1" applyBorder="1" applyAlignment="1">
      <alignment horizontal="center" vertical="center"/>
    </xf>
    <xf numFmtId="0" fontId="30" fillId="10" borderId="67" xfId="5" applyFont="1" applyFill="1" applyBorder="1" applyAlignment="1">
      <alignment horizontal="center" vertical="center"/>
    </xf>
    <xf numFmtId="0" fontId="31" fillId="12" borderId="89" xfId="5" applyNumberFormat="1" applyFont="1" applyFill="1" applyBorder="1" applyAlignment="1"/>
    <xf numFmtId="0" fontId="31" fillId="12" borderId="90" xfId="5" applyNumberFormat="1" applyFont="1" applyFill="1" applyBorder="1" applyAlignment="1"/>
    <xf numFmtId="0" fontId="30" fillId="12" borderId="91" xfId="5" applyFont="1" applyFill="1" applyBorder="1" applyAlignment="1">
      <alignment vertical="center" wrapText="1"/>
    </xf>
    <xf numFmtId="0" fontId="30" fillId="12" borderId="91" xfId="5" applyFont="1" applyFill="1" applyBorder="1">
      <alignment vertical="center"/>
    </xf>
    <xf numFmtId="0" fontId="30" fillId="12" borderId="92" xfId="5" applyFont="1" applyFill="1" applyBorder="1">
      <alignment vertical="center"/>
    </xf>
    <xf numFmtId="0" fontId="30" fillId="12" borderId="99" xfId="5" applyFont="1" applyFill="1" applyBorder="1">
      <alignment vertical="center"/>
    </xf>
    <xf numFmtId="0" fontId="30" fillId="12" borderId="100" xfId="5" applyFont="1" applyFill="1" applyBorder="1">
      <alignment vertical="center"/>
    </xf>
    <xf numFmtId="5" fontId="65" fillId="22" borderId="93" xfId="5" applyNumberFormat="1" applyFont="1" applyFill="1" applyBorder="1" applyAlignment="1">
      <alignment horizontal="right" vertical="center"/>
    </xf>
    <xf numFmtId="5" fontId="65" fillId="22" borderId="94" xfId="5" applyNumberFormat="1" applyFont="1" applyFill="1" applyBorder="1" applyAlignment="1">
      <alignment horizontal="right" vertical="center"/>
    </xf>
    <xf numFmtId="5" fontId="65" fillId="22" borderId="95" xfId="5" applyNumberFormat="1" applyFont="1" applyFill="1" applyBorder="1" applyAlignment="1">
      <alignment horizontal="right" vertical="center"/>
    </xf>
    <xf numFmtId="5" fontId="65" fillId="22" borderId="101" xfId="5" applyNumberFormat="1" applyFont="1" applyFill="1" applyBorder="1" applyAlignment="1">
      <alignment horizontal="right" vertical="center"/>
    </xf>
    <xf numFmtId="5" fontId="65" fillId="22" borderId="102" xfId="5" applyNumberFormat="1" applyFont="1" applyFill="1" applyBorder="1" applyAlignment="1">
      <alignment horizontal="right" vertical="center"/>
    </xf>
    <xf numFmtId="5" fontId="65" fillId="22" borderId="103" xfId="5" applyNumberFormat="1" applyFont="1" applyFill="1" applyBorder="1" applyAlignment="1">
      <alignment horizontal="right" vertical="center"/>
    </xf>
    <xf numFmtId="0" fontId="31" fillId="12" borderId="97" xfId="5" applyNumberFormat="1" applyFont="1" applyFill="1" applyBorder="1" applyAlignment="1">
      <alignment vertical="top"/>
    </xf>
    <xf numFmtId="0" fontId="31" fillId="12" borderId="98" xfId="5" applyNumberFormat="1" applyFont="1" applyFill="1" applyBorder="1" applyAlignment="1">
      <alignment vertical="top"/>
    </xf>
    <xf numFmtId="0" fontId="30" fillId="10" borderId="67" xfId="5" applyFont="1" applyFill="1" applyBorder="1" applyAlignment="1">
      <alignment horizontal="center" vertical="center" wrapText="1"/>
    </xf>
    <xf numFmtId="0" fontId="30" fillId="10" borderId="107" xfId="5" applyFont="1" applyFill="1" applyBorder="1" applyAlignment="1">
      <alignment horizontal="center" vertical="center"/>
    </xf>
    <xf numFmtId="0" fontId="31" fillId="12" borderId="104" xfId="5" applyNumberFormat="1" applyFont="1" applyFill="1" applyBorder="1" applyAlignment="1">
      <alignment horizontal="left"/>
    </xf>
    <xf numFmtId="0" fontId="31" fillId="12" borderId="105" xfId="5" applyNumberFormat="1" applyFont="1" applyFill="1" applyBorder="1" applyAlignment="1">
      <alignment horizontal="left"/>
    </xf>
    <xf numFmtId="0" fontId="30" fillId="12" borderId="99" xfId="5" applyFont="1" applyFill="1" applyBorder="1" applyAlignment="1">
      <alignment horizontal="left" vertical="center" wrapText="1"/>
    </xf>
    <xf numFmtId="0" fontId="30" fillId="12" borderId="99" xfId="5" applyFont="1" applyFill="1" applyBorder="1" applyAlignment="1">
      <alignment horizontal="left" vertical="center"/>
    </xf>
    <xf numFmtId="0" fontId="30" fillId="12" borderId="100" xfId="5" applyFont="1" applyFill="1" applyBorder="1" applyAlignment="1">
      <alignment horizontal="left" vertical="center"/>
    </xf>
    <xf numFmtId="0" fontId="30" fillId="12" borderId="110" xfId="5" applyFont="1" applyFill="1" applyBorder="1" applyAlignment="1">
      <alignment horizontal="left" vertical="center"/>
    </xf>
    <xf numFmtId="0" fontId="30" fillId="12" borderId="111" xfId="5" applyFont="1" applyFill="1" applyBorder="1" applyAlignment="1">
      <alignment horizontal="left" vertical="center"/>
    </xf>
    <xf numFmtId="5" fontId="65" fillId="22" borderId="112" xfId="5" applyNumberFormat="1" applyFont="1" applyFill="1" applyBorder="1" applyAlignment="1">
      <alignment horizontal="right" vertical="center"/>
    </xf>
    <xf numFmtId="5" fontId="65" fillId="22" borderId="113" xfId="5" applyNumberFormat="1" applyFont="1" applyFill="1" applyBorder="1" applyAlignment="1">
      <alignment horizontal="right" vertical="center"/>
    </xf>
    <xf numFmtId="5" fontId="65" fillId="22" borderId="114" xfId="5" applyNumberFormat="1" applyFont="1" applyFill="1" applyBorder="1" applyAlignment="1">
      <alignment horizontal="right" vertical="center"/>
    </xf>
    <xf numFmtId="0" fontId="76" fillId="12" borderId="108" xfId="5" applyNumberFormat="1" applyFont="1" applyFill="1" applyBorder="1" applyAlignment="1">
      <alignment horizontal="left" vertical="top" wrapText="1" shrinkToFit="1"/>
    </xf>
    <xf numFmtId="0" fontId="67" fillId="12" borderId="109" xfId="5" applyNumberFormat="1" applyFont="1" applyFill="1" applyBorder="1" applyAlignment="1">
      <alignment horizontal="left" vertical="top" shrinkToFit="1"/>
    </xf>
    <xf numFmtId="0" fontId="30" fillId="17" borderId="67" xfId="5" applyFont="1" applyFill="1" applyBorder="1" applyAlignment="1">
      <alignment horizontal="center" vertical="center"/>
    </xf>
    <xf numFmtId="0" fontId="30" fillId="17" borderId="81" xfId="5" applyFont="1" applyFill="1" applyBorder="1" applyAlignment="1">
      <alignment horizontal="center" vertical="center"/>
    </xf>
    <xf numFmtId="0" fontId="31" fillId="19" borderId="68" xfId="5" applyNumberFormat="1" applyFont="1" applyFill="1" applyBorder="1">
      <alignment vertical="center"/>
    </xf>
    <xf numFmtId="0" fontId="31" fillId="19" borderId="69" xfId="5" applyNumberFormat="1" applyFont="1" applyFill="1" applyBorder="1">
      <alignment vertical="center"/>
    </xf>
    <xf numFmtId="0" fontId="30" fillId="19" borderId="69" xfId="5" applyFont="1" applyFill="1" applyBorder="1">
      <alignment vertical="center"/>
    </xf>
    <xf numFmtId="0" fontId="30" fillId="19" borderId="70" xfId="5" applyFont="1" applyFill="1" applyBorder="1">
      <alignment vertical="center"/>
    </xf>
    <xf numFmtId="5" fontId="65" fillId="20" borderId="64" xfId="5" applyNumberFormat="1" applyFont="1" applyFill="1" applyBorder="1" applyAlignment="1">
      <alignment horizontal="right" vertical="center"/>
    </xf>
    <xf numFmtId="5" fontId="65" fillId="20" borderId="65" xfId="5" applyNumberFormat="1" applyFont="1" applyFill="1" applyBorder="1" applyAlignment="1">
      <alignment horizontal="right" vertical="center"/>
    </xf>
    <xf numFmtId="5" fontId="65" fillId="20" borderId="66" xfId="5" applyNumberFormat="1" applyFont="1" applyFill="1" applyBorder="1" applyAlignment="1">
      <alignment horizontal="right" vertical="center"/>
    </xf>
    <xf numFmtId="0" fontId="31" fillId="19" borderId="82" xfId="5" applyNumberFormat="1" applyFont="1" applyFill="1" applyBorder="1">
      <alignment vertical="center"/>
    </xf>
    <xf numFmtId="0" fontId="31" fillId="19" borderId="83" xfId="5" applyNumberFormat="1" applyFont="1" applyFill="1" applyBorder="1">
      <alignment vertical="center"/>
    </xf>
    <xf numFmtId="0" fontId="30" fillId="19" borderId="83" xfId="5" applyFont="1" applyFill="1" applyBorder="1">
      <alignment vertical="center"/>
    </xf>
    <xf numFmtId="0" fontId="30" fillId="19" borderId="84" xfId="5" applyFont="1" applyFill="1" applyBorder="1">
      <alignment vertical="center"/>
    </xf>
    <xf numFmtId="5" fontId="65" fillId="20" borderId="85" xfId="5" applyNumberFormat="1" applyFont="1" applyFill="1" applyBorder="1" applyAlignment="1">
      <alignment horizontal="right" vertical="center"/>
    </xf>
    <xf numFmtId="5" fontId="65" fillId="20" borderId="86" xfId="5" applyNumberFormat="1" applyFont="1" applyFill="1" applyBorder="1" applyAlignment="1">
      <alignment horizontal="right" vertical="center"/>
    </xf>
    <xf numFmtId="5" fontId="65" fillId="20" borderId="87" xfId="5" applyNumberFormat="1" applyFont="1" applyFill="1" applyBorder="1" applyAlignment="1">
      <alignment horizontal="right" vertical="center"/>
    </xf>
    <xf numFmtId="0" fontId="31" fillId="19" borderId="77" xfId="5" applyNumberFormat="1" applyFont="1" applyFill="1" applyBorder="1" applyAlignment="1"/>
    <xf numFmtId="0" fontId="31" fillId="19" borderId="78" xfId="5" applyNumberFormat="1" applyFont="1" applyFill="1" applyBorder="1" applyAlignment="1"/>
    <xf numFmtId="0" fontId="30" fillId="19" borderId="69" xfId="5" applyFont="1" applyFill="1" applyBorder="1" applyAlignment="1">
      <alignment vertical="center" wrapText="1"/>
    </xf>
    <xf numFmtId="0" fontId="31" fillId="19" borderId="79" xfId="5" applyNumberFormat="1" applyFont="1" applyFill="1" applyBorder="1" applyAlignment="1">
      <alignment vertical="top"/>
    </xf>
    <xf numFmtId="0" fontId="31" fillId="19" borderId="80" xfId="5" applyNumberFormat="1" applyFont="1" applyFill="1" applyBorder="1" applyAlignment="1">
      <alignment vertical="top"/>
    </xf>
    <xf numFmtId="0" fontId="37" fillId="19" borderId="79" xfId="5" applyNumberFormat="1" applyFont="1" applyFill="1" applyBorder="1" applyAlignment="1">
      <alignment vertical="top"/>
    </xf>
    <xf numFmtId="0" fontId="37" fillId="19" borderId="80" xfId="5" applyNumberFormat="1" applyFont="1" applyFill="1" applyBorder="1" applyAlignment="1">
      <alignment vertical="top"/>
    </xf>
    <xf numFmtId="0" fontId="30" fillId="17" borderId="67" xfId="5" applyFont="1" applyFill="1" applyBorder="1" applyAlignment="1">
      <alignment horizontal="center" vertical="center" wrapText="1"/>
    </xf>
    <xf numFmtId="0" fontId="30" fillId="19" borderId="68" xfId="5" applyNumberFormat="1" applyFont="1" applyFill="1" applyBorder="1" applyAlignment="1">
      <alignment horizontal="left" vertical="center" wrapText="1"/>
    </xf>
    <xf numFmtId="0" fontId="30" fillId="19" borderId="69" xfId="5" applyNumberFormat="1" applyFont="1" applyFill="1" applyBorder="1" applyAlignment="1">
      <alignment horizontal="left" vertical="center"/>
    </xf>
    <xf numFmtId="0" fontId="30" fillId="19" borderId="68" xfId="5" applyNumberFormat="1" applyFont="1" applyFill="1" applyBorder="1" applyAlignment="1">
      <alignment horizontal="left" vertical="center"/>
    </xf>
    <xf numFmtId="0" fontId="30" fillId="19" borderId="69" xfId="5" applyFont="1" applyFill="1" applyBorder="1" applyAlignment="1">
      <alignment horizontal="left" vertical="center" wrapText="1"/>
    </xf>
    <xf numFmtId="0" fontId="30" fillId="19" borderId="69" xfId="5" applyFont="1" applyFill="1" applyBorder="1" applyAlignment="1">
      <alignment horizontal="left" vertical="center"/>
    </xf>
    <xf numFmtId="0" fontId="30" fillId="19" borderId="70" xfId="5" applyFont="1" applyFill="1" applyBorder="1" applyAlignment="1">
      <alignment horizontal="left" vertical="center"/>
    </xf>
    <xf numFmtId="0" fontId="31" fillId="19" borderId="68" xfId="5" applyNumberFormat="1" applyFont="1" applyFill="1" applyBorder="1" applyAlignment="1">
      <alignment horizontal="left" vertical="center"/>
    </xf>
    <xf numFmtId="0" fontId="31" fillId="19" borderId="69" xfId="5" applyNumberFormat="1" applyFont="1" applyFill="1" applyBorder="1" applyAlignment="1">
      <alignment horizontal="left" vertical="center"/>
    </xf>
    <xf numFmtId="0" fontId="66" fillId="17" borderId="67" xfId="5" applyFont="1" applyFill="1" applyBorder="1" applyAlignment="1">
      <alignment horizontal="center" vertical="center" wrapText="1"/>
    </xf>
    <xf numFmtId="0" fontId="37" fillId="19" borderId="77" xfId="5" applyNumberFormat="1" applyFont="1" applyFill="1" applyBorder="1" applyAlignment="1"/>
    <xf numFmtId="0" fontId="37" fillId="19" borderId="78" xfId="5" applyNumberFormat="1" applyFont="1" applyFill="1" applyBorder="1" applyAlignment="1"/>
    <xf numFmtId="0" fontId="31" fillId="19" borderId="74" xfId="5" applyNumberFormat="1" applyFont="1" applyFill="1" applyBorder="1" applyAlignment="1">
      <alignment vertical="top"/>
    </xf>
    <xf numFmtId="0" fontId="31" fillId="19" borderId="75" xfId="5" applyNumberFormat="1" applyFont="1" applyFill="1" applyBorder="1" applyAlignment="1">
      <alignment vertical="top"/>
    </xf>
    <xf numFmtId="0" fontId="31" fillId="19" borderId="76" xfId="5" applyNumberFormat="1" applyFont="1" applyFill="1" applyBorder="1" applyAlignment="1">
      <alignment vertical="top"/>
    </xf>
    <xf numFmtId="0" fontId="60" fillId="0" borderId="0" xfId="5" applyFont="1" applyAlignment="1">
      <alignment horizontal="center" vertical="center"/>
    </xf>
    <xf numFmtId="0" fontId="28" fillId="16" borderId="50" xfId="5" applyFont="1" applyFill="1" applyBorder="1" applyAlignment="1">
      <alignment horizontal="center" vertical="center"/>
    </xf>
    <xf numFmtId="0" fontId="28" fillId="16" borderId="51" xfId="5" applyFont="1" applyFill="1" applyBorder="1" applyAlignment="1">
      <alignment horizontal="center" vertical="center"/>
    </xf>
    <xf numFmtId="0" fontId="28" fillId="16" borderId="52" xfId="5" applyFont="1" applyFill="1" applyBorder="1" applyAlignment="1">
      <alignment horizontal="center" vertical="center"/>
    </xf>
    <xf numFmtId="0" fontId="28" fillId="16" borderId="55" xfId="5" applyFont="1" applyFill="1" applyBorder="1" applyAlignment="1">
      <alignment horizontal="center" vertical="center"/>
    </xf>
    <xf numFmtId="0" fontId="28" fillId="16" borderId="56" xfId="5" applyFont="1" applyFill="1" applyBorder="1" applyAlignment="1">
      <alignment horizontal="center" vertical="center"/>
    </xf>
    <xf numFmtId="0" fontId="28" fillId="16" borderId="57" xfId="5" applyFont="1" applyFill="1" applyBorder="1" applyAlignment="1">
      <alignment horizontal="center" vertical="center"/>
    </xf>
    <xf numFmtId="0" fontId="28" fillId="16" borderId="53" xfId="5" applyFont="1" applyFill="1" applyBorder="1" applyAlignment="1">
      <alignment horizontal="center" vertical="center"/>
    </xf>
    <xf numFmtId="0" fontId="28" fillId="16" borderId="58" xfId="5" applyFont="1" applyFill="1" applyBorder="1" applyAlignment="1">
      <alignment horizontal="center" vertical="center"/>
    </xf>
    <xf numFmtId="0" fontId="74" fillId="16" borderId="51" xfId="5" applyFont="1" applyFill="1" applyBorder="1" applyAlignment="1">
      <alignment horizontal="center" vertical="center" wrapText="1"/>
    </xf>
    <xf numFmtId="0" fontId="74" fillId="16" borderId="54" xfId="5" applyFont="1" applyFill="1" applyBorder="1" applyAlignment="1">
      <alignment horizontal="center" vertical="center" wrapText="1"/>
    </xf>
    <xf numFmtId="0" fontId="74" fillId="16" borderId="7" xfId="5" applyFont="1" applyFill="1" applyBorder="1" applyAlignment="1">
      <alignment horizontal="center" vertical="center" wrapText="1"/>
    </xf>
    <xf numFmtId="0" fontId="74" fillId="16" borderId="28" xfId="5" applyFont="1" applyFill="1" applyBorder="1" applyAlignment="1">
      <alignment horizontal="center" vertical="center" wrapText="1"/>
    </xf>
    <xf numFmtId="0" fontId="28" fillId="13" borderId="29" xfId="5" applyFont="1" applyFill="1" applyBorder="1" applyAlignment="1">
      <alignment horizontal="center" vertical="center" textRotation="255"/>
    </xf>
    <xf numFmtId="0" fontId="28" fillId="13" borderId="0" xfId="5" applyFont="1" applyFill="1" applyBorder="1" applyAlignment="1">
      <alignment horizontal="center" vertical="center" textRotation="255"/>
    </xf>
    <xf numFmtId="0" fontId="28" fillId="13" borderId="23" xfId="5" applyFont="1" applyFill="1" applyBorder="1" applyAlignment="1">
      <alignment horizontal="center" vertical="center" textRotation="255"/>
    </xf>
    <xf numFmtId="0" fontId="28" fillId="13" borderId="18" xfId="5" applyFont="1" applyFill="1" applyBorder="1" applyAlignment="1">
      <alignment horizontal="center" vertical="center" textRotation="255"/>
    </xf>
    <xf numFmtId="0" fontId="30" fillId="17" borderId="59" xfId="5" applyFont="1" applyFill="1" applyBorder="1" applyAlignment="1">
      <alignment horizontal="center" vertical="center" wrapText="1"/>
    </xf>
    <xf numFmtId="0" fontId="63" fillId="19" borderId="60" xfId="5" applyNumberFormat="1" applyFont="1" applyFill="1" applyBorder="1" applyAlignment="1">
      <alignment horizontal="left" vertical="center" wrapText="1"/>
    </xf>
    <xf numFmtId="0" fontId="63" fillId="19" borderId="61" xfId="5" applyNumberFormat="1" applyFont="1" applyFill="1" applyBorder="1" applyAlignment="1">
      <alignment horizontal="left" vertical="center"/>
    </xf>
    <xf numFmtId="0" fontId="63" fillId="19" borderId="68" xfId="5" applyNumberFormat="1" applyFont="1" applyFill="1" applyBorder="1" applyAlignment="1">
      <alignment horizontal="left" vertical="center"/>
    </xf>
    <xf numFmtId="0" fontId="63" fillId="19" borderId="69" xfId="5" applyNumberFormat="1" applyFont="1" applyFill="1" applyBorder="1" applyAlignment="1">
      <alignment horizontal="left" vertical="center"/>
    </xf>
    <xf numFmtId="0" fontId="30" fillId="19" borderId="62" xfId="5" applyFont="1" applyFill="1" applyBorder="1" applyAlignment="1">
      <alignment horizontal="left" vertical="center" wrapText="1"/>
    </xf>
    <xf numFmtId="0" fontId="30" fillId="19" borderId="63" xfId="5" applyFont="1" applyFill="1" applyBorder="1" applyAlignment="1">
      <alignment horizontal="left" vertical="center" wrapText="1"/>
    </xf>
    <xf numFmtId="0" fontId="30" fillId="19" borderId="70" xfId="5" applyFont="1" applyFill="1" applyBorder="1" applyAlignment="1">
      <alignment horizontal="left" vertical="center" wrapText="1"/>
    </xf>
    <xf numFmtId="5" fontId="75" fillId="20" borderId="64" xfId="5" applyNumberFormat="1" applyFont="1" applyFill="1" applyBorder="1" applyAlignment="1">
      <alignment horizontal="right" vertical="center"/>
    </xf>
    <xf numFmtId="0" fontId="31" fillId="19" borderId="71" xfId="5" applyNumberFormat="1" applyFont="1" applyFill="1" applyBorder="1" applyAlignment="1"/>
    <xf numFmtId="0" fontId="31" fillId="19" borderId="72" xfId="5" applyNumberFormat="1" applyFont="1" applyFill="1" applyBorder="1" applyAlignment="1"/>
    <xf numFmtId="0" fontId="31" fillId="19" borderId="73" xfId="5" applyNumberFormat="1" applyFont="1" applyFill="1" applyBorder="1" applyAlignment="1"/>
    <xf numFmtId="0" fontId="6" fillId="15" borderId="6" xfId="0" applyFont="1" applyFill="1" applyBorder="1" applyAlignment="1" applyProtection="1">
      <alignment horizontal="center" vertical="center"/>
      <protection locked="0"/>
    </xf>
    <xf numFmtId="0" fontId="6" fillId="15" borderId="2" xfId="0" applyFont="1" applyFill="1" applyBorder="1" applyAlignment="1" applyProtection="1">
      <alignment horizontal="center" vertical="center"/>
      <protection locked="0"/>
    </xf>
    <xf numFmtId="0" fontId="44" fillId="0" borderId="3" xfId="0" applyFont="1" applyBorder="1" applyAlignment="1">
      <alignment horizontal="center" vertical="center" wrapText="1"/>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20" fillId="0" borderId="3" xfId="0" applyFont="1" applyBorder="1" applyAlignment="1">
      <alignment vertical="center" wrapText="1"/>
    </xf>
    <xf numFmtId="0" fontId="20" fillId="0" borderId="3" xfId="0" applyFont="1" applyBorder="1">
      <alignment vertical="center"/>
    </xf>
    <xf numFmtId="0" fontId="8" fillId="15" borderId="1" xfId="0" applyFont="1" applyFill="1" applyBorder="1" applyAlignment="1">
      <alignment horizontal="center" vertical="center"/>
    </xf>
    <xf numFmtId="0" fontId="8" fillId="15" borderId="5" xfId="0" applyFont="1" applyFill="1" applyBorder="1" applyAlignment="1">
      <alignment horizontal="center" vertical="center"/>
    </xf>
    <xf numFmtId="0" fontId="8" fillId="15" borderId="4" xfId="0" applyFont="1" applyFill="1" applyBorder="1" applyAlignment="1">
      <alignment horizontal="center" vertical="center"/>
    </xf>
    <xf numFmtId="0" fontId="8" fillId="15" borderId="1" xfId="0" applyFont="1" applyFill="1" applyBorder="1" applyAlignment="1">
      <alignment horizontal="center" vertical="center" wrapText="1"/>
    </xf>
    <xf numFmtId="0" fontId="6" fillId="15" borderId="1" xfId="0" applyFont="1" applyFill="1" applyBorder="1" applyAlignment="1" applyProtection="1">
      <alignment horizontal="center" vertical="center"/>
      <protection locked="0"/>
    </xf>
    <xf numFmtId="49" fontId="7" fillId="15" borderId="12" xfId="0" applyNumberFormat="1" applyFont="1" applyFill="1" applyBorder="1" applyAlignment="1" applyProtection="1">
      <alignment horizontal="center" vertical="center"/>
      <protection locked="0"/>
    </xf>
    <xf numFmtId="49" fontId="7" fillId="15" borderId="13" xfId="0" applyNumberFormat="1" applyFont="1" applyFill="1" applyBorder="1" applyAlignment="1" applyProtection="1">
      <alignment horizontal="center" vertical="center"/>
      <protection locked="0"/>
    </xf>
    <xf numFmtId="178" fontId="17" fillId="15" borderId="6" xfId="0" applyNumberFormat="1" applyFont="1" applyFill="1" applyBorder="1" applyAlignment="1" applyProtection="1">
      <alignment horizontal="center" vertical="center"/>
      <protection locked="0"/>
    </xf>
    <xf numFmtId="178" fontId="17" fillId="15" borderId="8" xfId="0" applyNumberFormat="1" applyFont="1" applyFill="1" applyBorder="1" applyAlignment="1" applyProtection="1">
      <alignment horizontal="center" vertical="center"/>
      <protection locked="0"/>
    </xf>
    <xf numFmtId="178" fontId="17" fillId="15" borderId="2" xfId="0" applyNumberFormat="1" applyFont="1" applyFill="1" applyBorder="1" applyAlignment="1" applyProtection="1">
      <alignment horizontal="center" vertical="center"/>
      <protection locked="0"/>
    </xf>
    <xf numFmtId="178" fontId="17" fillId="15" borderId="11" xfId="0" applyNumberFormat="1"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wrapText="1"/>
      <protection locked="0"/>
    </xf>
    <xf numFmtId="0" fontId="6" fillId="15" borderId="8" xfId="0" applyFont="1" applyFill="1" applyBorder="1" applyAlignment="1" applyProtection="1">
      <alignment horizontal="center" vertical="center"/>
      <protection locked="0"/>
    </xf>
    <xf numFmtId="0" fontId="6" fillId="15" borderId="11" xfId="0" applyFont="1" applyFill="1" applyBorder="1" applyAlignment="1" applyProtection="1">
      <alignment horizontal="center" vertical="center"/>
      <protection locked="0"/>
    </xf>
    <xf numFmtId="0" fontId="45" fillId="15" borderId="18" xfId="0" applyFont="1" applyFill="1" applyBorder="1" applyProtection="1">
      <alignment vertical="center"/>
      <protection locked="0"/>
    </xf>
  </cellXfs>
  <cellStyles count="6">
    <cellStyle name="ハイパーリンク" xfId="2" builtinId="8"/>
    <cellStyle name="標準" xfId="0" builtinId="0"/>
    <cellStyle name="標準 2" xfId="1"/>
    <cellStyle name="標準 3" xfId="3"/>
    <cellStyle name="標準 4" xfId="4"/>
    <cellStyle name="標準 5" xfId="5"/>
  </cellStyles>
  <dxfs count="82">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ＭＳ Ｐ明朝"/>
        <scheme val="none"/>
      </font>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178" formatCode="&quot;〒&quot;000\-0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ＭＳ Ｐ明朝"/>
        <scheme val="none"/>
      </font>
      <numFmt numFmtId="177" formatCode="[$-411]ggge&quot;年&quot;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47" formatCode="m&quot;月&quot;d&quot;日&quot;"/>
      <fill>
        <patternFill patternType="solid">
          <fgColor indexed="64"/>
          <bgColor theme="7" tint="0.399975585192419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47" formatCode="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176" formatCode="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protection locked="0" hidden="0"/>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dxf>
    <dxf>
      <fill>
        <patternFill>
          <bgColor rgb="FFFFC000"/>
        </patternFill>
      </fill>
    </dxf>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ＭＳ Ｐ明朝"/>
        <scheme val="none"/>
      </font>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178" formatCode="&quot;〒&quot;000\-0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177" formatCode="[$-411]ggge&quot;年&quot;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47" formatCode="m&quot;月&quot;d&quot;日&quot;"/>
      <fill>
        <patternFill patternType="solid">
          <fgColor indexed="64"/>
          <bgColor theme="7" tint="0.3999755851924192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47" formatCode="m&quot;月&quot;d&quot;日&quo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ＭＳ Ｐ明朝"/>
        <scheme val="none"/>
      </font>
      <numFmt numFmtId="176" formatCode="m&quot;月&quot;d&quot;日&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8</xdr:row>
          <xdr:rowOff>38100</xdr:rowOff>
        </xdr:from>
        <xdr:to>
          <xdr:col>6</xdr:col>
          <xdr:colOff>962025</xdr:colOff>
          <xdr:row>8</xdr:row>
          <xdr:rowOff>371475</xdr:rowOff>
        </xdr:to>
        <xdr:sp macro="" textlink="">
          <xdr:nvSpPr>
            <xdr:cNvPr id="11265" name="Group Box 1" hidden="1">
              <a:extLst>
                <a:ext uri="{63B3BB69-23CF-44E3-9099-C40C66FF867C}">
                  <a14:compatExt spid="_x0000_s112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38100</xdr:rowOff>
        </xdr:from>
        <xdr:to>
          <xdr:col>6</xdr:col>
          <xdr:colOff>962025</xdr:colOff>
          <xdr:row>9</xdr:row>
          <xdr:rowOff>371475</xdr:rowOff>
        </xdr:to>
        <xdr:sp macro="" textlink="">
          <xdr:nvSpPr>
            <xdr:cNvPr id="11266" name="Group Box 2" hidden="1">
              <a:extLst>
                <a:ext uri="{63B3BB69-23CF-44E3-9099-C40C66FF867C}">
                  <a14:compatExt spid="_x0000_s11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38100</xdr:rowOff>
        </xdr:from>
        <xdr:to>
          <xdr:col>6</xdr:col>
          <xdr:colOff>962025</xdr:colOff>
          <xdr:row>10</xdr:row>
          <xdr:rowOff>371475</xdr:rowOff>
        </xdr:to>
        <xdr:sp macro="" textlink="">
          <xdr:nvSpPr>
            <xdr:cNvPr id="11267" name="Group Box 3" hidden="1">
              <a:extLst>
                <a:ext uri="{63B3BB69-23CF-44E3-9099-C40C66FF867C}">
                  <a14:compatExt spid="_x0000_s112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38100</xdr:rowOff>
        </xdr:from>
        <xdr:to>
          <xdr:col>6</xdr:col>
          <xdr:colOff>962025</xdr:colOff>
          <xdr:row>11</xdr:row>
          <xdr:rowOff>371475</xdr:rowOff>
        </xdr:to>
        <xdr:sp macro="" textlink="">
          <xdr:nvSpPr>
            <xdr:cNvPr id="11268" name="Group Box 4" hidden="1">
              <a:extLst>
                <a:ext uri="{63B3BB69-23CF-44E3-9099-C40C66FF867C}">
                  <a14:compatExt spid="_x0000_s112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38100</xdr:rowOff>
        </xdr:from>
        <xdr:to>
          <xdr:col>6</xdr:col>
          <xdr:colOff>962025</xdr:colOff>
          <xdr:row>12</xdr:row>
          <xdr:rowOff>371475</xdr:rowOff>
        </xdr:to>
        <xdr:sp macro="" textlink="">
          <xdr:nvSpPr>
            <xdr:cNvPr id="11269" name="Group Box 5" hidden="1">
              <a:extLst>
                <a:ext uri="{63B3BB69-23CF-44E3-9099-C40C66FF867C}">
                  <a14:compatExt spid="_x0000_s11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38100</xdr:rowOff>
        </xdr:from>
        <xdr:to>
          <xdr:col>6</xdr:col>
          <xdr:colOff>962025</xdr:colOff>
          <xdr:row>13</xdr:row>
          <xdr:rowOff>371475</xdr:rowOff>
        </xdr:to>
        <xdr:sp macro="" textlink="">
          <xdr:nvSpPr>
            <xdr:cNvPr id="11270" name="Group Box 6" hidden="1">
              <a:extLst>
                <a:ext uri="{63B3BB69-23CF-44E3-9099-C40C66FF867C}">
                  <a14:compatExt spid="_x0000_s112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6</xdr:col>
          <xdr:colOff>962025</xdr:colOff>
          <xdr:row>14</xdr:row>
          <xdr:rowOff>371475</xdr:rowOff>
        </xdr:to>
        <xdr:sp macro="" textlink="">
          <xdr:nvSpPr>
            <xdr:cNvPr id="11271" name="Group Box 7" hidden="1">
              <a:extLst>
                <a:ext uri="{63B3BB69-23CF-44E3-9099-C40C66FF867C}">
                  <a14:compatExt spid="_x0000_s112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38100</xdr:rowOff>
        </xdr:from>
        <xdr:to>
          <xdr:col>7</xdr:col>
          <xdr:colOff>0</xdr:colOff>
          <xdr:row>15</xdr:row>
          <xdr:rowOff>371475</xdr:rowOff>
        </xdr:to>
        <xdr:sp macro="" textlink="">
          <xdr:nvSpPr>
            <xdr:cNvPr id="11272" name="Group Box 8" hidden="1">
              <a:extLst>
                <a:ext uri="{63B3BB69-23CF-44E3-9099-C40C66FF867C}">
                  <a14:compatExt spid="_x0000_s11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38100</xdr:rowOff>
        </xdr:from>
        <xdr:to>
          <xdr:col>6</xdr:col>
          <xdr:colOff>962025</xdr:colOff>
          <xdr:row>16</xdr:row>
          <xdr:rowOff>371475</xdr:rowOff>
        </xdr:to>
        <xdr:sp macro="" textlink="">
          <xdr:nvSpPr>
            <xdr:cNvPr id="11273" name="Group Box 9" hidden="1">
              <a:extLst>
                <a:ext uri="{63B3BB69-23CF-44E3-9099-C40C66FF867C}">
                  <a14:compatExt spid="_x0000_s11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38100</xdr:rowOff>
        </xdr:from>
        <xdr:to>
          <xdr:col>6</xdr:col>
          <xdr:colOff>962025</xdr:colOff>
          <xdr:row>17</xdr:row>
          <xdr:rowOff>371475</xdr:rowOff>
        </xdr:to>
        <xdr:sp macro="" textlink="">
          <xdr:nvSpPr>
            <xdr:cNvPr id="11274" name="Group Box 10" hidden="1">
              <a:extLst>
                <a:ext uri="{63B3BB69-23CF-44E3-9099-C40C66FF867C}">
                  <a14:compatExt spid="_x0000_s112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38100</xdr:rowOff>
        </xdr:from>
        <xdr:to>
          <xdr:col>6</xdr:col>
          <xdr:colOff>962025</xdr:colOff>
          <xdr:row>18</xdr:row>
          <xdr:rowOff>371475</xdr:rowOff>
        </xdr:to>
        <xdr:sp macro="" textlink="">
          <xdr:nvSpPr>
            <xdr:cNvPr id="11275" name="Group Box 11" hidden="1">
              <a:extLst>
                <a:ext uri="{63B3BB69-23CF-44E3-9099-C40C66FF867C}">
                  <a14:compatExt spid="_x0000_s11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38100</xdr:rowOff>
        </xdr:from>
        <xdr:to>
          <xdr:col>6</xdr:col>
          <xdr:colOff>962025</xdr:colOff>
          <xdr:row>19</xdr:row>
          <xdr:rowOff>371475</xdr:rowOff>
        </xdr:to>
        <xdr:sp macro="" textlink="">
          <xdr:nvSpPr>
            <xdr:cNvPr id="11276" name="Group Box 12" hidden="1">
              <a:extLst>
                <a:ext uri="{63B3BB69-23CF-44E3-9099-C40C66FF867C}">
                  <a14:compatExt spid="_x0000_s112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6</xdr:col>
          <xdr:colOff>962025</xdr:colOff>
          <xdr:row>20</xdr:row>
          <xdr:rowOff>371475</xdr:rowOff>
        </xdr:to>
        <xdr:sp macro="" textlink="">
          <xdr:nvSpPr>
            <xdr:cNvPr id="11277" name="Group Box 13" hidden="1">
              <a:extLst>
                <a:ext uri="{63B3BB69-23CF-44E3-9099-C40C66FF867C}">
                  <a14:compatExt spid="_x0000_s112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38100</xdr:rowOff>
        </xdr:from>
        <xdr:to>
          <xdr:col>6</xdr:col>
          <xdr:colOff>962025</xdr:colOff>
          <xdr:row>21</xdr:row>
          <xdr:rowOff>371475</xdr:rowOff>
        </xdr:to>
        <xdr:sp macro="" textlink="">
          <xdr:nvSpPr>
            <xdr:cNvPr id="11278" name="Group Box 14" hidden="1">
              <a:extLst>
                <a:ext uri="{63B3BB69-23CF-44E3-9099-C40C66FF867C}">
                  <a14:compatExt spid="_x0000_s11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38100</xdr:rowOff>
        </xdr:from>
        <xdr:to>
          <xdr:col>6</xdr:col>
          <xdr:colOff>962025</xdr:colOff>
          <xdr:row>22</xdr:row>
          <xdr:rowOff>371475</xdr:rowOff>
        </xdr:to>
        <xdr:sp macro="" textlink="">
          <xdr:nvSpPr>
            <xdr:cNvPr id="11279" name="Group Box 15" hidden="1">
              <a:extLst>
                <a:ext uri="{63B3BB69-23CF-44E3-9099-C40C66FF867C}">
                  <a14:compatExt spid="_x0000_s112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38100</xdr:rowOff>
        </xdr:from>
        <xdr:to>
          <xdr:col>6</xdr:col>
          <xdr:colOff>962025</xdr:colOff>
          <xdr:row>23</xdr:row>
          <xdr:rowOff>371475</xdr:rowOff>
        </xdr:to>
        <xdr:sp macro="" textlink="">
          <xdr:nvSpPr>
            <xdr:cNvPr id="11280" name="Group Box 16" hidden="1">
              <a:extLst>
                <a:ext uri="{63B3BB69-23CF-44E3-9099-C40C66FF867C}">
                  <a14:compatExt spid="_x0000_s112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38100</xdr:rowOff>
        </xdr:from>
        <xdr:to>
          <xdr:col>6</xdr:col>
          <xdr:colOff>962025</xdr:colOff>
          <xdr:row>24</xdr:row>
          <xdr:rowOff>371475</xdr:rowOff>
        </xdr:to>
        <xdr:sp macro="" textlink="">
          <xdr:nvSpPr>
            <xdr:cNvPr id="11281" name="Group Box 17" hidden="1">
              <a:extLst>
                <a:ext uri="{63B3BB69-23CF-44E3-9099-C40C66FF867C}">
                  <a14:compatExt spid="_x0000_s11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38100</xdr:rowOff>
        </xdr:from>
        <xdr:to>
          <xdr:col>6</xdr:col>
          <xdr:colOff>962025</xdr:colOff>
          <xdr:row>25</xdr:row>
          <xdr:rowOff>371475</xdr:rowOff>
        </xdr:to>
        <xdr:sp macro="" textlink="">
          <xdr:nvSpPr>
            <xdr:cNvPr id="11282" name="Group Box 18" hidden="1">
              <a:extLst>
                <a:ext uri="{63B3BB69-23CF-44E3-9099-C40C66FF867C}">
                  <a14:compatExt spid="_x0000_s112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38100</xdr:rowOff>
        </xdr:from>
        <xdr:to>
          <xdr:col>6</xdr:col>
          <xdr:colOff>962025</xdr:colOff>
          <xdr:row>26</xdr:row>
          <xdr:rowOff>371475</xdr:rowOff>
        </xdr:to>
        <xdr:sp macro="" textlink="">
          <xdr:nvSpPr>
            <xdr:cNvPr id="11283" name="Group Box 19" hidden="1">
              <a:extLst>
                <a:ext uri="{63B3BB69-23CF-44E3-9099-C40C66FF867C}">
                  <a14:compatExt spid="_x0000_s11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38100</xdr:rowOff>
        </xdr:from>
        <xdr:to>
          <xdr:col>6</xdr:col>
          <xdr:colOff>962025</xdr:colOff>
          <xdr:row>27</xdr:row>
          <xdr:rowOff>371475</xdr:rowOff>
        </xdr:to>
        <xdr:sp macro="" textlink="">
          <xdr:nvSpPr>
            <xdr:cNvPr id="11284" name="Group Box 20" hidden="1">
              <a:extLst>
                <a:ext uri="{63B3BB69-23CF-44E3-9099-C40C66FF867C}">
                  <a14:compatExt spid="_x0000_s11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38100</xdr:rowOff>
        </xdr:from>
        <xdr:to>
          <xdr:col>6</xdr:col>
          <xdr:colOff>962025</xdr:colOff>
          <xdr:row>28</xdr:row>
          <xdr:rowOff>371475</xdr:rowOff>
        </xdr:to>
        <xdr:sp macro="" textlink="">
          <xdr:nvSpPr>
            <xdr:cNvPr id="11285" name="Group Box 21" hidden="1">
              <a:extLst>
                <a:ext uri="{63B3BB69-23CF-44E3-9099-C40C66FF867C}">
                  <a14:compatExt spid="_x0000_s112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38100</xdr:rowOff>
        </xdr:from>
        <xdr:to>
          <xdr:col>6</xdr:col>
          <xdr:colOff>962025</xdr:colOff>
          <xdr:row>29</xdr:row>
          <xdr:rowOff>371475</xdr:rowOff>
        </xdr:to>
        <xdr:sp macro="" textlink="">
          <xdr:nvSpPr>
            <xdr:cNvPr id="11286" name="Group Box 22" hidden="1">
              <a:extLst>
                <a:ext uri="{63B3BB69-23CF-44E3-9099-C40C66FF867C}">
                  <a14:compatExt spid="_x0000_s112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xdr:rowOff>
        </xdr:from>
        <xdr:to>
          <xdr:col>6</xdr:col>
          <xdr:colOff>962025</xdr:colOff>
          <xdr:row>30</xdr:row>
          <xdr:rowOff>371475</xdr:rowOff>
        </xdr:to>
        <xdr:sp macro="" textlink="">
          <xdr:nvSpPr>
            <xdr:cNvPr id="11287" name="Group Box 23" hidden="1">
              <a:extLst>
                <a:ext uri="{63B3BB69-23CF-44E3-9099-C40C66FF867C}">
                  <a14:compatExt spid="_x0000_s11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38100</xdr:rowOff>
        </xdr:from>
        <xdr:to>
          <xdr:col>6</xdr:col>
          <xdr:colOff>962025</xdr:colOff>
          <xdr:row>31</xdr:row>
          <xdr:rowOff>371475</xdr:rowOff>
        </xdr:to>
        <xdr:sp macro="" textlink="">
          <xdr:nvSpPr>
            <xdr:cNvPr id="11288" name="Group Box 24" hidden="1">
              <a:extLst>
                <a:ext uri="{63B3BB69-23CF-44E3-9099-C40C66FF867C}">
                  <a14:compatExt spid="_x0000_s112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38100</xdr:rowOff>
        </xdr:from>
        <xdr:to>
          <xdr:col>6</xdr:col>
          <xdr:colOff>962025</xdr:colOff>
          <xdr:row>32</xdr:row>
          <xdr:rowOff>371475</xdr:rowOff>
        </xdr:to>
        <xdr:sp macro="" textlink="">
          <xdr:nvSpPr>
            <xdr:cNvPr id="11289" name="Group Box 25" hidden="1">
              <a:extLst>
                <a:ext uri="{63B3BB69-23CF-44E3-9099-C40C66FF867C}">
                  <a14:compatExt spid="_x0000_s112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38100</xdr:rowOff>
        </xdr:from>
        <xdr:to>
          <xdr:col>6</xdr:col>
          <xdr:colOff>962025</xdr:colOff>
          <xdr:row>33</xdr:row>
          <xdr:rowOff>371475</xdr:rowOff>
        </xdr:to>
        <xdr:sp macro="" textlink="">
          <xdr:nvSpPr>
            <xdr:cNvPr id="11290" name="Group Box 26" hidden="1">
              <a:extLst>
                <a:ext uri="{63B3BB69-23CF-44E3-9099-C40C66FF867C}">
                  <a14:compatExt spid="_x0000_s11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38100</xdr:rowOff>
        </xdr:from>
        <xdr:to>
          <xdr:col>6</xdr:col>
          <xdr:colOff>962025</xdr:colOff>
          <xdr:row>34</xdr:row>
          <xdr:rowOff>371475</xdr:rowOff>
        </xdr:to>
        <xdr:sp macro="" textlink="">
          <xdr:nvSpPr>
            <xdr:cNvPr id="11291" name="Group Box 27" hidden="1">
              <a:extLst>
                <a:ext uri="{63B3BB69-23CF-44E3-9099-C40C66FF867C}">
                  <a14:compatExt spid="_x0000_s112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38100</xdr:rowOff>
        </xdr:from>
        <xdr:to>
          <xdr:col>6</xdr:col>
          <xdr:colOff>962025</xdr:colOff>
          <xdr:row>35</xdr:row>
          <xdr:rowOff>371475</xdr:rowOff>
        </xdr:to>
        <xdr:sp macro="" textlink="">
          <xdr:nvSpPr>
            <xdr:cNvPr id="11292" name="Group Box 28" hidden="1">
              <a:extLst>
                <a:ext uri="{63B3BB69-23CF-44E3-9099-C40C66FF867C}">
                  <a14:compatExt spid="_x0000_s112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38100</xdr:rowOff>
        </xdr:from>
        <xdr:to>
          <xdr:col>6</xdr:col>
          <xdr:colOff>962025</xdr:colOff>
          <xdr:row>36</xdr:row>
          <xdr:rowOff>371475</xdr:rowOff>
        </xdr:to>
        <xdr:sp macro="" textlink="">
          <xdr:nvSpPr>
            <xdr:cNvPr id="11293" name="Group Box 29" hidden="1">
              <a:extLst>
                <a:ext uri="{63B3BB69-23CF-44E3-9099-C40C66FF867C}">
                  <a14:compatExt spid="_x0000_s11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38100</xdr:rowOff>
        </xdr:from>
        <xdr:to>
          <xdr:col>6</xdr:col>
          <xdr:colOff>962025</xdr:colOff>
          <xdr:row>37</xdr:row>
          <xdr:rowOff>371475</xdr:rowOff>
        </xdr:to>
        <xdr:sp macro="" textlink="">
          <xdr:nvSpPr>
            <xdr:cNvPr id="11294" name="Group Box 30" hidden="1">
              <a:extLst>
                <a:ext uri="{63B3BB69-23CF-44E3-9099-C40C66FF867C}">
                  <a14:compatExt spid="_x0000_s11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38100</xdr:rowOff>
        </xdr:from>
        <xdr:to>
          <xdr:col>6</xdr:col>
          <xdr:colOff>962025</xdr:colOff>
          <xdr:row>38</xdr:row>
          <xdr:rowOff>371475</xdr:rowOff>
        </xdr:to>
        <xdr:sp macro="" textlink="">
          <xdr:nvSpPr>
            <xdr:cNvPr id="11295" name="Group Box 31" hidden="1">
              <a:extLst>
                <a:ext uri="{63B3BB69-23CF-44E3-9099-C40C66FF867C}">
                  <a14:compatExt spid="_x0000_s112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38100</xdr:rowOff>
        </xdr:from>
        <xdr:to>
          <xdr:col>6</xdr:col>
          <xdr:colOff>962025</xdr:colOff>
          <xdr:row>39</xdr:row>
          <xdr:rowOff>371475</xdr:rowOff>
        </xdr:to>
        <xdr:sp macro="" textlink="">
          <xdr:nvSpPr>
            <xdr:cNvPr id="11296" name="Group Box 32" hidden="1">
              <a:extLst>
                <a:ext uri="{63B3BB69-23CF-44E3-9099-C40C66FF867C}">
                  <a14:compatExt spid="_x0000_s11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6</xdr:col>
          <xdr:colOff>962025</xdr:colOff>
          <xdr:row>40</xdr:row>
          <xdr:rowOff>371475</xdr:rowOff>
        </xdr:to>
        <xdr:sp macro="" textlink="">
          <xdr:nvSpPr>
            <xdr:cNvPr id="11297" name="Group Box 33" hidden="1">
              <a:extLst>
                <a:ext uri="{63B3BB69-23CF-44E3-9099-C40C66FF867C}">
                  <a14:compatExt spid="_x0000_s11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38100</xdr:rowOff>
        </xdr:from>
        <xdr:to>
          <xdr:col>6</xdr:col>
          <xdr:colOff>962025</xdr:colOff>
          <xdr:row>41</xdr:row>
          <xdr:rowOff>371475</xdr:rowOff>
        </xdr:to>
        <xdr:sp macro="" textlink="">
          <xdr:nvSpPr>
            <xdr:cNvPr id="11298" name="Group Box 34" hidden="1">
              <a:extLst>
                <a:ext uri="{63B3BB69-23CF-44E3-9099-C40C66FF867C}">
                  <a14:compatExt spid="_x0000_s11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38100</xdr:rowOff>
        </xdr:from>
        <xdr:to>
          <xdr:col>6</xdr:col>
          <xdr:colOff>962025</xdr:colOff>
          <xdr:row>42</xdr:row>
          <xdr:rowOff>371475</xdr:rowOff>
        </xdr:to>
        <xdr:sp macro="" textlink="">
          <xdr:nvSpPr>
            <xdr:cNvPr id="11299" name="Group Box 35" hidden="1">
              <a:extLst>
                <a:ext uri="{63B3BB69-23CF-44E3-9099-C40C66FF867C}">
                  <a14:compatExt spid="_x0000_s11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xdr:row>
          <xdr:rowOff>38100</xdr:rowOff>
        </xdr:from>
        <xdr:to>
          <xdr:col>6</xdr:col>
          <xdr:colOff>962025</xdr:colOff>
          <xdr:row>43</xdr:row>
          <xdr:rowOff>371475</xdr:rowOff>
        </xdr:to>
        <xdr:sp macro="" textlink="">
          <xdr:nvSpPr>
            <xdr:cNvPr id="11300" name="Group Box 36" hidden="1">
              <a:extLst>
                <a:ext uri="{63B3BB69-23CF-44E3-9099-C40C66FF867C}">
                  <a14:compatExt spid="_x0000_s11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38100</xdr:rowOff>
        </xdr:from>
        <xdr:to>
          <xdr:col>6</xdr:col>
          <xdr:colOff>962025</xdr:colOff>
          <xdr:row>44</xdr:row>
          <xdr:rowOff>371475</xdr:rowOff>
        </xdr:to>
        <xdr:sp macro="" textlink="">
          <xdr:nvSpPr>
            <xdr:cNvPr id="11301" name="Group Box 37" hidden="1">
              <a:extLst>
                <a:ext uri="{63B3BB69-23CF-44E3-9099-C40C66FF867C}">
                  <a14:compatExt spid="_x0000_s11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38100</xdr:rowOff>
        </xdr:from>
        <xdr:to>
          <xdr:col>6</xdr:col>
          <xdr:colOff>962025</xdr:colOff>
          <xdr:row>45</xdr:row>
          <xdr:rowOff>371475</xdr:rowOff>
        </xdr:to>
        <xdr:sp macro="" textlink="">
          <xdr:nvSpPr>
            <xdr:cNvPr id="11302" name="Group Box 38" hidden="1">
              <a:extLst>
                <a:ext uri="{63B3BB69-23CF-44E3-9099-C40C66FF867C}">
                  <a14:compatExt spid="_x0000_s11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38100</xdr:rowOff>
        </xdr:from>
        <xdr:to>
          <xdr:col>6</xdr:col>
          <xdr:colOff>962025</xdr:colOff>
          <xdr:row>46</xdr:row>
          <xdr:rowOff>371475</xdr:rowOff>
        </xdr:to>
        <xdr:sp macro="" textlink="">
          <xdr:nvSpPr>
            <xdr:cNvPr id="11303" name="Group Box 39" hidden="1">
              <a:extLst>
                <a:ext uri="{63B3BB69-23CF-44E3-9099-C40C66FF867C}">
                  <a14:compatExt spid="_x0000_s113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38100</xdr:rowOff>
        </xdr:from>
        <xdr:to>
          <xdr:col>6</xdr:col>
          <xdr:colOff>962025</xdr:colOff>
          <xdr:row>47</xdr:row>
          <xdr:rowOff>371475</xdr:rowOff>
        </xdr:to>
        <xdr:sp macro="" textlink="">
          <xdr:nvSpPr>
            <xdr:cNvPr id="11304" name="Group Box 40" hidden="1">
              <a:extLst>
                <a:ext uri="{63B3BB69-23CF-44E3-9099-C40C66FF867C}">
                  <a14:compatExt spid="_x0000_s113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38100</xdr:rowOff>
        </xdr:from>
        <xdr:to>
          <xdr:col>6</xdr:col>
          <xdr:colOff>962025</xdr:colOff>
          <xdr:row>48</xdr:row>
          <xdr:rowOff>371475</xdr:rowOff>
        </xdr:to>
        <xdr:sp macro="" textlink="">
          <xdr:nvSpPr>
            <xdr:cNvPr id="11305" name="Group Box 41" hidden="1">
              <a:extLst>
                <a:ext uri="{63B3BB69-23CF-44E3-9099-C40C66FF867C}">
                  <a14:compatExt spid="_x0000_s113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38100</xdr:rowOff>
        </xdr:from>
        <xdr:to>
          <xdr:col>6</xdr:col>
          <xdr:colOff>962025</xdr:colOff>
          <xdr:row>49</xdr:row>
          <xdr:rowOff>371475</xdr:rowOff>
        </xdr:to>
        <xdr:sp macro="" textlink="">
          <xdr:nvSpPr>
            <xdr:cNvPr id="11306" name="Group Box 42" hidden="1">
              <a:extLst>
                <a:ext uri="{63B3BB69-23CF-44E3-9099-C40C66FF867C}">
                  <a14:compatExt spid="_x0000_s113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38100</xdr:rowOff>
        </xdr:from>
        <xdr:to>
          <xdr:col>6</xdr:col>
          <xdr:colOff>962025</xdr:colOff>
          <xdr:row>50</xdr:row>
          <xdr:rowOff>371475</xdr:rowOff>
        </xdr:to>
        <xdr:sp macro="" textlink="">
          <xdr:nvSpPr>
            <xdr:cNvPr id="11307" name="Group Box 43" hidden="1">
              <a:extLst>
                <a:ext uri="{63B3BB69-23CF-44E3-9099-C40C66FF867C}">
                  <a14:compatExt spid="_x0000_s113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38100</xdr:rowOff>
        </xdr:from>
        <xdr:to>
          <xdr:col>6</xdr:col>
          <xdr:colOff>962025</xdr:colOff>
          <xdr:row>51</xdr:row>
          <xdr:rowOff>371475</xdr:rowOff>
        </xdr:to>
        <xdr:sp macro="" textlink="">
          <xdr:nvSpPr>
            <xdr:cNvPr id="11308" name="Group Box 44" hidden="1">
              <a:extLst>
                <a:ext uri="{63B3BB69-23CF-44E3-9099-C40C66FF867C}">
                  <a14:compatExt spid="_x0000_s11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38100</xdr:rowOff>
        </xdr:from>
        <xdr:to>
          <xdr:col>6</xdr:col>
          <xdr:colOff>962025</xdr:colOff>
          <xdr:row>52</xdr:row>
          <xdr:rowOff>371475</xdr:rowOff>
        </xdr:to>
        <xdr:sp macro="" textlink="">
          <xdr:nvSpPr>
            <xdr:cNvPr id="11309" name="Group Box 45" hidden="1">
              <a:extLst>
                <a:ext uri="{63B3BB69-23CF-44E3-9099-C40C66FF867C}">
                  <a14:compatExt spid="_x0000_s113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38100</xdr:rowOff>
        </xdr:from>
        <xdr:to>
          <xdr:col>6</xdr:col>
          <xdr:colOff>962025</xdr:colOff>
          <xdr:row>53</xdr:row>
          <xdr:rowOff>371475</xdr:rowOff>
        </xdr:to>
        <xdr:sp macro="" textlink="">
          <xdr:nvSpPr>
            <xdr:cNvPr id="11310" name="Group Box 46" hidden="1">
              <a:extLst>
                <a:ext uri="{63B3BB69-23CF-44E3-9099-C40C66FF867C}">
                  <a14:compatExt spid="_x0000_s113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38100</xdr:rowOff>
        </xdr:from>
        <xdr:to>
          <xdr:col>6</xdr:col>
          <xdr:colOff>962025</xdr:colOff>
          <xdr:row>54</xdr:row>
          <xdr:rowOff>371475</xdr:rowOff>
        </xdr:to>
        <xdr:sp macro="" textlink="">
          <xdr:nvSpPr>
            <xdr:cNvPr id="11311" name="Group Box 47" hidden="1">
              <a:extLst>
                <a:ext uri="{63B3BB69-23CF-44E3-9099-C40C66FF867C}">
                  <a14:compatExt spid="_x0000_s11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38100</xdr:rowOff>
        </xdr:from>
        <xdr:to>
          <xdr:col>6</xdr:col>
          <xdr:colOff>962025</xdr:colOff>
          <xdr:row>55</xdr:row>
          <xdr:rowOff>371475</xdr:rowOff>
        </xdr:to>
        <xdr:sp macro="" textlink="">
          <xdr:nvSpPr>
            <xdr:cNvPr id="11312" name="Group Box 48" hidden="1">
              <a:extLst>
                <a:ext uri="{63B3BB69-23CF-44E3-9099-C40C66FF867C}">
                  <a14:compatExt spid="_x0000_s11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38100</xdr:rowOff>
        </xdr:from>
        <xdr:to>
          <xdr:col>6</xdr:col>
          <xdr:colOff>962025</xdr:colOff>
          <xdr:row>56</xdr:row>
          <xdr:rowOff>371475</xdr:rowOff>
        </xdr:to>
        <xdr:sp macro="" textlink="">
          <xdr:nvSpPr>
            <xdr:cNvPr id="11313" name="Group Box 49" hidden="1">
              <a:extLst>
                <a:ext uri="{63B3BB69-23CF-44E3-9099-C40C66FF867C}">
                  <a14:compatExt spid="_x0000_s11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57</xdr:row>
          <xdr:rowOff>38100</xdr:rowOff>
        </xdr:from>
        <xdr:to>
          <xdr:col>6</xdr:col>
          <xdr:colOff>962025</xdr:colOff>
          <xdr:row>57</xdr:row>
          <xdr:rowOff>371475</xdr:rowOff>
        </xdr:to>
        <xdr:sp macro="" textlink="">
          <xdr:nvSpPr>
            <xdr:cNvPr id="11314" name="Group Box 50" hidden="1">
              <a:extLst>
                <a:ext uri="{63B3BB69-23CF-44E3-9099-C40C66FF867C}">
                  <a14:compatExt spid="_x0000_s11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15" name="Group Box 51" hidden="1">
              <a:extLst>
                <a:ext uri="{63B3BB69-23CF-44E3-9099-C40C66FF867C}">
                  <a14:compatExt spid="_x0000_s11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16" name="Group Box 52" hidden="1">
              <a:extLst>
                <a:ext uri="{63B3BB69-23CF-44E3-9099-C40C66FF867C}">
                  <a14:compatExt spid="_x0000_s11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17" name="Group Box 53" hidden="1">
              <a:extLst>
                <a:ext uri="{63B3BB69-23CF-44E3-9099-C40C66FF867C}">
                  <a14:compatExt spid="_x0000_s11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18" name="Group Box 54" hidden="1">
              <a:extLst>
                <a:ext uri="{63B3BB69-23CF-44E3-9099-C40C66FF867C}">
                  <a14:compatExt spid="_x0000_s113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19" name="Group Box 55" hidden="1">
              <a:extLst>
                <a:ext uri="{63B3BB69-23CF-44E3-9099-C40C66FF867C}">
                  <a14:compatExt spid="_x0000_s113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0" name="Group Box 56" hidden="1">
              <a:extLst>
                <a:ext uri="{63B3BB69-23CF-44E3-9099-C40C66FF867C}">
                  <a14:compatExt spid="_x0000_s11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1" name="Group Box 57" hidden="1">
              <a:extLst>
                <a:ext uri="{63B3BB69-23CF-44E3-9099-C40C66FF867C}">
                  <a14:compatExt spid="_x0000_s11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2" name="Group Box 58" hidden="1">
              <a:extLst>
                <a:ext uri="{63B3BB69-23CF-44E3-9099-C40C66FF867C}">
                  <a14:compatExt spid="_x0000_s11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3" name="Group Box 59" hidden="1">
              <a:extLst>
                <a:ext uri="{63B3BB69-23CF-44E3-9099-C40C66FF867C}">
                  <a14:compatExt spid="_x0000_s11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4" name="Group Box 60" hidden="1">
              <a:extLst>
                <a:ext uri="{63B3BB69-23CF-44E3-9099-C40C66FF867C}">
                  <a14:compatExt spid="_x0000_s113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5" name="Group Box 61" hidden="1">
              <a:extLst>
                <a:ext uri="{63B3BB69-23CF-44E3-9099-C40C66FF867C}">
                  <a14:compatExt spid="_x0000_s113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6" name="Group Box 62" hidden="1">
              <a:extLst>
                <a:ext uri="{63B3BB69-23CF-44E3-9099-C40C66FF867C}">
                  <a14:compatExt spid="_x0000_s11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7" name="Group Box 63" hidden="1">
              <a:extLst>
                <a:ext uri="{63B3BB69-23CF-44E3-9099-C40C66FF867C}">
                  <a14:compatExt spid="_x0000_s113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8" name="Group Box 64" hidden="1">
              <a:extLst>
                <a:ext uri="{63B3BB69-23CF-44E3-9099-C40C66FF867C}">
                  <a14:compatExt spid="_x0000_s113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29" name="Group Box 65" hidden="1">
              <a:extLst>
                <a:ext uri="{63B3BB69-23CF-44E3-9099-C40C66FF867C}">
                  <a14:compatExt spid="_x0000_s11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0" name="Group Box 66" hidden="1">
              <a:extLst>
                <a:ext uri="{63B3BB69-23CF-44E3-9099-C40C66FF867C}">
                  <a14:compatExt spid="_x0000_s113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1" name="Group Box 67" hidden="1">
              <a:extLst>
                <a:ext uri="{63B3BB69-23CF-44E3-9099-C40C66FF867C}">
                  <a14:compatExt spid="_x0000_s113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2" name="Group Box 68" hidden="1">
              <a:extLst>
                <a:ext uri="{63B3BB69-23CF-44E3-9099-C40C66FF867C}">
                  <a14:compatExt spid="_x0000_s11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3" name="Group Box 69" hidden="1">
              <a:extLst>
                <a:ext uri="{63B3BB69-23CF-44E3-9099-C40C66FF867C}">
                  <a14:compatExt spid="_x0000_s11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4" name="Group Box 70" hidden="1">
              <a:extLst>
                <a:ext uri="{63B3BB69-23CF-44E3-9099-C40C66FF867C}">
                  <a14:compatExt spid="_x0000_s113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5" name="Group Box 71" hidden="1">
              <a:extLst>
                <a:ext uri="{63B3BB69-23CF-44E3-9099-C40C66FF867C}">
                  <a14:compatExt spid="_x0000_s11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6" name="Group Box 72" hidden="1">
              <a:extLst>
                <a:ext uri="{63B3BB69-23CF-44E3-9099-C40C66FF867C}">
                  <a14:compatExt spid="_x0000_s113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7" name="Group Box 73" hidden="1">
              <a:extLst>
                <a:ext uri="{63B3BB69-23CF-44E3-9099-C40C66FF867C}">
                  <a14:compatExt spid="_x0000_s113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8" name="Group Box 74" hidden="1">
              <a:extLst>
                <a:ext uri="{63B3BB69-23CF-44E3-9099-C40C66FF867C}">
                  <a14:compatExt spid="_x0000_s11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39" name="Group Box 75" hidden="1">
              <a:extLst>
                <a:ext uri="{63B3BB69-23CF-44E3-9099-C40C66FF867C}">
                  <a14:compatExt spid="_x0000_s11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0" name="Group Box 76" hidden="1">
              <a:extLst>
                <a:ext uri="{63B3BB69-23CF-44E3-9099-C40C66FF867C}">
                  <a14:compatExt spid="_x0000_s113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1" name="Group Box 77" hidden="1">
              <a:extLst>
                <a:ext uri="{63B3BB69-23CF-44E3-9099-C40C66FF867C}">
                  <a14:compatExt spid="_x0000_s11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2" name="Group Box 78" hidden="1">
              <a:extLst>
                <a:ext uri="{63B3BB69-23CF-44E3-9099-C40C66FF867C}">
                  <a14:compatExt spid="_x0000_s11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3" name="Group Box 79" hidden="1">
              <a:extLst>
                <a:ext uri="{63B3BB69-23CF-44E3-9099-C40C66FF867C}">
                  <a14:compatExt spid="_x0000_s113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4" name="Group Box 80" hidden="1">
              <a:extLst>
                <a:ext uri="{63B3BB69-23CF-44E3-9099-C40C66FF867C}">
                  <a14:compatExt spid="_x0000_s11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5" name="Group Box 81" hidden="1">
              <a:extLst>
                <a:ext uri="{63B3BB69-23CF-44E3-9099-C40C66FF867C}">
                  <a14:compatExt spid="_x0000_s113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6" name="Group Box 82" hidden="1">
              <a:extLst>
                <a:ext uri="{63B3BB69-23CF-44E3-9099-C40C66FF867C}">
                  <a14:compatExt spid="_x0000_s113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7" name="Group Box 83" hidden="1">
              <a:extLst>
                <a:ext uri="{63B3BB69-23CF-44E3-9099-C40C66FF867C}">
                  <a14:compatExt spid="_x0000_s113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8" name="Group Box 84" hidden="1">
              <a:extLst>
                <a:ext uri="{63B3BB69-23CF-44E3-9099-C40C66FF867C}">
                  <a14:compatExt spid="_x0000_s113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49" name="Group Box 85" hidden="1">
              <a:extLst>
                <a:ext uri="{63B3BB69-23CF-44E3-9099-C40C66FF867C}">
                  <a14:compatExt spid="_x0000_s113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0" name="Group Box 86" hidden="1">
              <a:extLst>
                <a:ext uri="{63B3BB69-23CF-44E3-9099-C40C66FF867C}">
                  <a14:compatExt spid="_x0000_s11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1" name="Group Box 87" hidden="1">
              <a:extLst>
                <a:ext uri="{63B3BB69-23CF-44E3-9099-C40C66FF867C}">
                  <a14:compatExt spid="_x0000_s11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2" name="Group Box 88" hidden="1">
              <a:extLst>
                <a:ext uri="{63B3BB69-23CF-44E3-9099-C40C66FF867C}">
                  <a14:compatExt spid="_x0000_s113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3" name="Group Box 89" hidden="1">
              <a:extLst>
                <a:ext uri="{63B3BB69-23CF-44E3-9099-C40C66FF867C}">
                  <a14:compatExt spid="_x0000_s113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4" name="Group Box 90" hidden="1">
              <a:extLst>
                <a:ext uri="{63B3BB69-23CF-44E3-9099-C40C66FF867C}">
                  <a14:compatExt spid="_x0000_s113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5" name="Group Box 91" hidden="1">
              <a:extLst>
                <a:ext uri="{63B3BB69-23CF-44E3-9099-C40C66FF867C}">
                  <a14:compatExt spid="_x0000_s113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6" name="Group Box 92" hidden="1">
              <a:extLst>
                <a:ext uri="{63B3BB69-23CF-44E3-9099-C40C66FF867C}">
                  <a14:compatExt spid="_x0000_s113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7" name="Group Box 93" hidden="1">
              <a:extLst>
                <a:ext uri="{63B3BB69-23CF-44E3-9099-C40C66FF867C}">
                  <a14:compatExt spid="_x0000_s11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8" name="Group Box 94" hidden="1">
              <a:extLst>
                <a:ext uri="{63B3BB69-23CF-44E3-9099-C40C66FF867C}">
                  <a14:compatExt spid="_x0000_s113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59" name="Group Box 95" hidden="1">
              <a:extLst>
                <a:ext uri="{63B3BB69-23CF-44E3-9099-C40C66FF867C}">
                  <a14:compatExt spid="_x0000_s11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60" name="Group Box 96" hidden="1">
              <a:extLst>
                <a:ext uri="{63B3BB69-23CF-44E3-9099-C40C66FF867C}">
                  <a14:compatExt spid="_x0000_s113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61" name="Group Box 97" hidden="1">
              <a:extLst>
                <a:ext uri="{63B3BB69-23CF-44E3-9099-C40C66FF867C}">
                  <a14:compatExt spid="_x0000_s113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62" name="Group Box 98" hidden="1">
              <a:extLst>
                <a:ext uri="{63B3BB69-23CF-44E3-9099-C40C66FF867C}">
                  <a14:compatExt spid="_x0000_s113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63" name="Group Box 99" hidden="1">
              <a:extLst>
                <a:ext uri="{63B3BB69-23CF-44E3-9099-C40C66FF867C}">
                  <a14:compatExt spid="_x0000_s11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0</xdr:rowOff>
        </xdr:from>
        <xdr:to>
          <xdr:col>6</xdr:col>
          <xdr:colOff>962025</xdr:colOff>
          <xdr:row>59</xdr:row>
          <xdr:rowOff>28575</xdr:rowOff>
        </xdr:to>
        <xdr:sp macro="" textlink="">
          <xdr:nvSpPr>
            <xdr:cNvPr id="11364" name="Group Box 100" hidden="1">
              <a:extLst>
                <a:ext uri="{63B3BB69-23CF-44E3-9099-C40C66FF867C}">
                  <a14:compatExt spid="_x0000_s113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38100</xdr:rowOff>
        </xdr:from>
        <xdr:to>
          <xdr:col>6</xdr:col>
          <xdr:colOff>962025</xdr:colOff>
          <xdr:row>9</xdr:row>
          <xdr:rowOff>371475</xdr:rowOff>
        </xdr:to>
        <xdr:sp macro="" textlink="">
          <xdr:nvSpPr>
            <xdr:cNvPr id="11365" name="Group Box 101" hidden="1">
              <a:extLst>
                <a:ext uri="{63B3BB69-23CF-44E3-9099-C40C66FF867C}">
                  <a14:compatExt spid="_x0000_s113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38100</xdr:rowOff>
        </xdr:from>
        <xdr:to>
          <xdr:col>6</xdr:col>
          <xdr:colOff>962025</xdr:colOff>
          <xdr:row>10</xdr:row>
          <xdr:rowOff>371475</xdr:rowOff>
        </xdr:to>
        <xdr:sp macro="" textlink="">
          <xdr:nvSpPr>
            <xdr:cNvPr id="11366" name="Group Box 102" hidden="1">
              <a:extLst>
                <a:ext uri="{63B3BB69-23CF-44E3-9099-C40C66FF867C}">
                  <a14:compatExt spid="_x0000_s11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38100</xdr:rowOff>
        </xdr:from>
        <xdr:to>
          <xdr:col>6</xdr:col>
          <xdr:colOff>962025</xdr:colOff>
          <xdr:row>11</xdr:row>
          <xdr:rowOff>371475</xdr:rowOff>
        </xdr:to>
        <xdr:sp macro="" textlink="">
          <xdr:nvSpPr>
            <xdr:cNvPr id="11367" name="Group Box 103" hidden="1">
              <a:extLst>
                <a:ext uri="{63B3BB69-23CF-44E3-9099-C40C66FF867C}">
                  <a14:compatExt spid="_x0000_s11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38100</xdr:rowOff>
        </xdr:from>
        <xdr:to>
          <xdr:col>6</xdr:col>
          <xdr:colOff>962025</xdr:colOff>
          <xdr:row>12</xdr:row>
          <xdr:rowOff>371475</xdr:rowOff>
        </xdr:to>
        <xdr:sp macro="" textlink="">
          <xdr:nvSpPr>
            <xdr:cNvPr id="11368" name="Group Box 104" hidden="1">
              <a:extLst>
                <a:ext uri="{63B3BB69-23CF-44E3-9099-C40C66FF867C}">
                  <a14:compatExt spid="_x0000_s113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38100</xdr:rowOff>
        </xdr:from>
        <xdr:to>
          <xdr:col>6</xdr:col>
          <xdr:colOff>962025</xdr:colOff>
          <xdr:row>13</xdr:row>
          <xdr:rowOff>371475</xdr:rowOff>
        </xdr:to>
        <xdr:sp macro="" textlink="">
          <xdr:nvSpPr>
            <xdr:cNvPr id="11369" name="Group Box 105" hidden="1">
              <a:extLst>
                <a:ext uri="{63B3BB69-23CF-44E3-9099-C40C66FF867C}">
                  <a14:compatExt spid="_x0000_s11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6</xdr:col>
          <xdr:colOff>962025</xdr:colOff>
          <xdr:row>14</xdr:row>
          <xdr:rowOff>371475</xdr:rowOff>
        </xdr:to>
        <xdr:sp macro="" textlink="">
          <xdr:nvSpPr>
            <xdr:cNvPr id="11370" name="Group Box 106" hidden="1">
              <a:extLst>
                <a:ext uri="{63B3BB69-23CF-44E3-9099-C40C66FF867C}">
                  <a14:compatExt spid="_x0000_s113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38100</xdr:rowOff>
        </xdr:from>
        <xdr:to>
          <xdr:col>7</xdr:col>
          <xdr:colOff>0</xdr:colOff>
          <xdr:row>15</xdr:row>
          <xdr:rowOff>371475</xdr:rowOff>
        </xdr:to>
        <xdr:sp macro="" textlink="">
          <xdr:nvSpPr>
            <xdr:cNvPr id="11371" name="Group Box 107" hidden="1">
              <a:extLst>
                <a:ext uri="{63B3BB69-23CF-44E3-9099-C40C66FF867C}">
                  <a14:compatExt spid="_x0000_s11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38100</xdr:rowOff>
        </xdr:from>
        <xdr:to>
          <xdr:col>6</xdr:col>
          <xdr:colOff>962025</xdr:colOff>
          <xdr:row>16</xdr:row>
          <xdr:rowOff>371475</xdr:rowOff>
        </xdr:to>
        <xdr:sp macro="" textlink="">
          <xdr:nvSpPr>
            <xdr:cNvPr id="11372" name="Group Box 108" hidden="1">
              <a:extLst>
                <a:ext uri="{63B3BB69-23CF-44E3-9099-C40C66FF867C}">
                  <a14:compatExt spid="_x0000_s11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38100</xdr:rowOff>
        </xdr:from>
        <xdr:to>
          <xdr:col>6</xdr:col>
          <xdr:colOff>962025</xdr:colOff>
          <xdr:row>17</xdr:row>
          <xdr:rowOff>371475</xdr:rowOff>
        </xdr:to>
        <xdr:sp macro="" textlink="">
          <xdr:nvSpPr>
            <xdr:cNvPr id="11373" name="Group Box 109" hidden="1">
              <a:extLst>
                <a:ext uri="{63B3BB69-23CF-44E3-9099-C40C66FF867C}">
                  <a14:compatExt spid="_x0000_s113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38100</xdr:rowOff>
        </xdr:from>
        <xdr:to>
          <xdr:col>6</xdr:col>
          <xdr:colOff>962025</xdr:colOff>
          <xdr:row>18</xdr:row>
          <xdr:rowOff>371475</xdr:rowOff>
        </xdr:to>
        <xdr:sp macro="" textlink="">
          <xdr:nvSpPr>
            <xdr:cNvPr id="11374" name="Group Box 110" hidden="1">
              <a:extLst>
                <a:ext uri="{63B3BB69-23CF-44E3-9099-C40C66FF867C}">
                  <a14:compatExt spid="_x0000_s11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38100</xdr:rowOff>
        </xdr:from>
        <xdr:to>
          <xdr:col>6</xdr:col>
          <xdr:colOff>962025</xdr:colOff>
          <xdr:row>19</xdr:row>
          <xdr:rowOff>371475</xdr:rowOff>
        </xdr:to>
        <xdr:sp macro="" textlink="">
          <xdr:nvSpPr>
            <xdr:cNvPr id="11375" name="Group Box 111" hidden="1">
              <a:extLst>
                <a:ext uri="{63B3BB69-23CF-44E3-9099-C40C66FF867C}">
                  <a14:compatExt spid="_x0000_s11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6</xdr:col>
          <xdr:colOff>962025</xdr:colOff>
          <xdr:row>20</xdr:row>
          <xdr:rowOff>371475</xdr:rowOff>
        </xdr:to>
        <xdr:sp macro="" textlink="">
          <xdr:nvSpPr>
            <xdr:cNvPr id="11376" name="Group Box 112" hidden="1">
              <a:extLst>
                <a:ext uri="{63B3BB69-23CF-44E3-9099-C40C66FF867C}">
                  <a14:compatExt spid="_x0000_s113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38100</xdr:rowOff>
        </xdr:from>
        <xdr:to>
          <xdr:col>6</xdr:col>
          <xdr:colOff>962025</xdr:colOff>
          <xdr:row>21</xdr:row>
          <xdr:rowOff>371475</xdr:rowOff>
        </xdr:to>
        <xdr:sp macro="" textlink="">
          <xdr:nvSpPr>
            <xdr:cNvPr id="11377" name="Group Box 113" hidden="1">
              <a:extLst>
                <a:ext uri="{63B3BB69-23CF-44E3-9099-C40C66FF867C}">
                  <a14:compatExt spid="_x0000_s113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38100</xdr:rowOff>
        </xdr:from>
        <xdr:to>
          <xdr:col>6</xdr:col>
          <xdr:colOff>962025</xdr:colOff>
          <xdr:row>22</xdr:row>
          <xdr:rowOff>371475</xdr:rowOff>
        </xdr:to>
        <xdr:sp macro="" textlink="">
          <xdr:nvSpPr>
            <xdr:cNvPr id="11378" name="Group Box 114" hidden="1">
              <a:extLst>
                <a:ext uri="{63B3BB69-23CF-44E3-9099-C40C66FF867C}">
                  <a14:compatExt spid="_x0000_s11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38100</xdr:rowOff>
        </xdr:from>
        <xdr:to>
          <xdr:col>6</xdr:col>
          <xdr:colOff>962025</xdr:colOff>
          <xdr:row>23</xdr:row>
          <xdr:rowOff>371475</xdr:rowOff>
        </xdr:to>
        <xdr:sp macro="" textlink="">
          <xdr:nvSpPr>
            <xdr:cNvPr id="11379" name="Group Box 115" hidden="1">
              <a:extLst>
                <a:ext uri="{63B3BB69-23CF-44E3-9099-C40C66FF867C}">
                  <a14:compatExt spid="_x0000_s113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38100</xdr:rowOff>
        </xdr:from>
        <xdr:to>
          <xdr:col>6</xdr:col>
          <xdr:colOff>962025</xdr:colOff>
          <xdr:row>24</xdr:row>
          <xdr:rowOff>371475</xdr:rowOff>
        </xdr:to>
        <xdr:sp macro="" textlink="">
          <xdr:nvSpPr>
            <xdr:cNvPr id="11380" name="Group Box 116" hidden="1">
              <a:extLst>
                <a:ext uri="{63B3BB69-23CF-44E3-9099-C40C66FF867C}">
                  <a14:compatExt spid="_x0000_s113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38100</xdr:rowOff>
        </xdr:from>
        <xdr:to>
          <xdr:col>6</xdr:col>
          <xdr:colOff>962025</xdr:colOff>
          <xdr:row>25</xdr:row>
          <xdr:rowOff>371475</xdr:rowOff>
        </xdr:to>
        <xdr:sp macro="" textlink="">
          <xdr:nvSpPr>
            <xdr:cNvPr id="11381" name="Group Box 117" hidden="1">
              <a:extLst>
                <a:ext uri="{63B3BB69-23CF-44E3-9099-C40C66FF867C}">
                  <a14:compatExt spid="_x0000_s11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38100</xdr:rowOff>
        </xdr:from>
        <xdr:to>
          <xdr:col>6</xdr:col>
          <xdr:colOff>962025</xdr:colOff>
          <xdr:row>26</xdr:row>
          <xdr:rowOff>371475</xdr:rowOff>
        </xdr:to>
        <xdr:sp macro="" textlink="">
          <xdr:nvSpPr>
            <xdr:cNvPr id="11382" name="Group Box 118" hidden="1">
              <a:extLst>
                <a:ext uri="{63B3BB69-23CF-44E3-9099-C40C66FF867C}">
                  <a14:compatExt spid="_x0000_s113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38100</xdr:rowOff>
        </xdr:from>
        <xdr:to>
          <xdr:col>6</xdr:col>
          <xdr:colOff>962025</xdr:colOff>
          <xdr:row>27</xdr:row>
          <xdr:rowOff>371475</xdr:rowOff>
        </xdr:to>
        <xdr:sp macro="" textlink="">
          <xdr:nvSpPr>
            <xdr:cNvPr id="11383" name="Group Box 119" hidden="1">
              <a:extLst>
                <a:ext uri="{63B3BB69-23CF-44E3-9099-C40C66FF867C}">
                  <a14:compatExt spid="_x0000_s113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38100</xdr:rowOff>
        </xdr:from>
        <xdr:to>
          <xdr:col>6</xdr:col>
          <xdr:colOff>962025</xdr:colOff>
          <xdr:row>28</xdr:row>
          <xdr:rowOff>371475</xdr:rowOff>
        </xdr:to>
        <xdr:sp macro="" textlink="">
          <xdr:nvSpPr>
            <xdr:cNvPr id="11384" name="Group Box 120" hidden="1">
              <a:extLst>
                <a:ext uri="{63B3BB69-23CF-44E3-9099-C40C66FF867C}">
                  <a14:compatExt spid="_x0000_s11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38100</xdr:rowOff>
        </xdr:from>
        <xdr:to>
          <xdr:col>6</xdr:col>
          <xdr:colOff>962025</xdr:colOff>
          <xdr:row>29</xdr:row>
          <xdr:rowOff>371475</xdr:rowOff>
        </xdr:to>
        <xdr:sp macro="" textlink="">
          <xdr:nvSpPr>
            <xdr:cNvPr id="11385" name="Group Box 121" hidden="1">
              <a:extLst>
                <a:ext uri="{63B3BB69-23CF-44E3-9099-C40C66FF867C}">
                  <a14:compatExt spid="_x0000_s11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xdr:rowOff>
        </xdr:from>
        <xdr:to>
          <xdr:col>6</xdr:col>
          <xdr:colOff>962025</xdr:colOff>
          <xdr:row>30</xdr:row>
          <xdr:rowOff>371475</xdr:rowOff>
        </xdr:to>
        <xdr:sp macro="" textlink="">
          <xdr:nvSpPr>
            <xdr:cNvPr id="11386" name="Group Box 122" hidden="1">
              <a:extLst>
                <a:ext uri="{63B3BB69-23CF-44E3-9099-C40C66FF867C}">
                  <a14:compatExt spid="_x0000_s113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38100</xdr:rowOff>
        </xdr:from>
        <xdr:to>
          <xdr:col>6</xdr:col>
          <xdr:colOff>962025</xdr:colOff>
          <xdr:row>31</xdr:row>
          <xdr:rowOff>371475</xdr:rowOff>
        </xdr:to>
        <xdr:sp macro="" textlink="">
          <xdr:nvSpPr>
            <xdr:cNvPr id="11387" name="Group Box 123" hidden="1">
              <a:extLst>
                <a:ext uri="{63B3BB69-23CF-44E3-9099-C40C66FF867C}">
                  <a14:compatExt spid="_x0000_s11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38100</xdr:rowOff>
        </xdr:from>
        <xdr:to>
          <xdr:col>6</xdr:col>
          <xdr:colOff>962025</xdr:colOff>
          <xdr:row>32</xdr:row>
          <xdr:rowOff>371475</xdr:rowOff>
        </xdr:to>
        <xdr:sp macro="" textlink="">
          <xdr:nvSpPr>
            <xdr:cNvPr id="11388" name="Group Box 124" hidden="1">
              <a:extLst>
                <a:ext uri="{63B3BB69-23CF-44E3-9099-C40C66FF867C}">
                  <a14:compatExt spid="_x0000_s113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38100</xdr:rowOff>
        </xdr:from>
        <xdr:to>
          <xdr:col>6</xdr:col>
          <xdr:colOff>962025</xdr:colOff>
          <xdr:row>33</xdr:row>
          <xdr:rowOff>371475</xdr:rowOff>
        </xdr:to>
        <xdr:sp macro="" textlink="">
          <xdr:nvSpPr>
            <xdr:cNvPr id="11389" name="Group Box 125" hidden="1">
              <a:extLst>
                <a:ext uri="{63B3BB69-23CF-44E3-9099-C40C66FF867C}">
                  <a14:compatExt spid="_x0000_s11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38100</xdr:rowOff>
        </xdr:from>
        <xdr:to>
          <xdr:col>6</xdr:col>
          <xdr:colOff>962025</xdr:colOff>
          <xdr:row>34</xdr:row>
          <xdr:rowOff>371475</xdr:rowOff>
        </xdr:to>
        <xdr:sp macro="" textlink="">
          <xdr:nvSpPr>
            <xdr:cNvPr id="11390" name="Group Box 126" hidden="1">
              <a:extLst>
                <a:ext uri="{63B3BB69-23CF-44E3-9099-C40C66FF867C}">
                  <a14:compatExt spid="_x0000_s11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38100</xdr:rowOff>
        </xdr:from>
        <xdr:to>
          <xdr:col>6</xdr:col>
          <xdr:colOff>962025</xdr:colOff>
          <xdr:row>35</xdr:row>
          <xdr:rowOff>371475</xdr:rowOff>
        </xdr:to>
        <xdr:sp macro="" textlink="">
          <xdr:nvSpPr>
            <xdr:cNvPr id="11391" name="Group Box 127" hidden="1">
              <a:extLst>
                <a:ext uri="{63B3BB69-23CF-44E3-9099-C40C66FF867C}">
                  <a14:compatExt spid="_x0000_s113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38100</xdr:rowOff>
        </xdr:from>
        <xdr:to>
          <xdr:col>6</xdr:col>
          <xdr:colOff>962025</xdr:colOff>
          <xdr:row>36</xdr:row>
          <xdr:rowOff>371475</xdr:rowOff>
        </xdr:to>
        <xdr:sp macro="" textlink="">
          <xdr:nvSpPr>
            <xdr:cNvPr id="11392" name="Group Box 128" hidden="1">
              <a:extLst>
                <a:ext uri="{63B3BB69-23CF-44E3-9099-C40C66FF867C}">
                  <a14:compatExt spid="_x0000_s11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38100</xdr:rowOff>
        </xdr:from>
        <xdr:to>
          <xdr:col>6</xdr:col>
          <xdr:colOff>962025</xdr:colOff>
          <xdr:row>37</xdr:row>
          <xdr:rowOff>371475</xdr:rowOff>
        </xdr:to>
        <xdr:sp macro="" textlink="">
          <xdr:nvSpPr>
            <xdr:cNvPr id="11393" name="Group Box 129" hidden="1">
              <a:extLst>
                <a:ext uri="{63B3BB69-23CF-44E3-9099-C40C66FF867C}">
                  <a14:compatExt spid="_x0000_s11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38100</xdr:rowOff>
        </xdr:from>
        <xdr:to>
          <xdr:col>6</xdr:col>
          <xdr:colOff>962025</xdr:colOff>
          <xdr:row>38</xdr:row>
          <xdr:rowOff>371475</xdr:rowOff>
        </xdr:to>
        <xdr:sp macro="" textlink="">
          <xdr:nvSpPr>
            <xdr:cNvPr id="11394" name="Group Box 130" hidden="1">
              <a:extLst>
                <a:ext uri="{63B3BB69-23CF-44E3-9099-C40C66FF867C}">
                  <a14:compatExt spid="_x0000_s113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38100</xdr:rowOff>
        </xdr:from>
        <xdr:to>
          <xdr:col>6</xdr:col>
          <xdr:colOff>962025</xdr:colOff>
          <xdr:row>39</xdr:row>
          <xdr:rowOff>371475</xdr:rowOff>
        </xdr:to>
        <xdr:sp macro="" textlink="">
          <xdr:nvSpPr>
            <xdr:cNvPr id="11395" name="Group Box 131" hidden="1">
              <a:extLst>
                <a:ext uri="{63B3BB69-23CF-44E3-9099-C40C66FF867C}">
                  <a14:compatExt spid="_x0000_s113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6</xdr:col>
          <xdr:colOff>962025</xdr:colOff>
          <xdr:row>40</xdr:row>
          <xdr:rowOff>371475</xdr:rowOff>
        </xdr:to>
        <xdr:sp macro="" textlink="">
          <xdr:nvSpPr>
            <xdr:cNvPr id="11396" name="Group Box 132" hidden="1">
              <a:extLst>
                <a:ext uri="{63B3BB69-23CF-44E3-9099-C40C66FF867C}">
                  <a14:compatExt spid="_x0000_s11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38100</xdr:rowOff>
        </xdr:from>
        <xdr:to>
          <xdr:col>6</xdr:col>
          <xdr:colOff>962025</xdr:colOff>
          <xdr:row>41</xdr:row>
          <xdr:rowOff>371475</xdr:rowOff>
        </xdr:to>
        <xdr:sp macro="" textlink="">
          <xdr:nvSpPr>
            <xdr:cNvPr id="11397" name="Group Box 133" hidden="1">
              <a:extLst>
                <a:ext uri="{63B3BB69-23CF-44E3-9099-C40C66FF867C}">
                  <a14:compatExt spid="_x0000_s113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38100</xdr:rowOff>
        </xdr:from>
        <xdr:to>
          <xdr:col>6</xdr:col>
          <xdr:colOff>962025</xdr:colOff>
          <xdr:row>42</xdr:row>
          <xdr:rowOff>371475</xdr:rowOff>
        </xdr:to>
        <xdr:sp macro="" textlink="">
          <xdr:nvSpPr>
            <xdr:cNvPr id="11398" name="Group Box 134" hidden="1">
              <a:extLst>
                <a:ext uri="{63B3BB69-23CF-44E3-9099-C40C66FF867C}">
                  <a14:compatExt spid="_x0000_s113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xdr:row>
          <xdr:rowOff>38100</xdr:rowOff>
        </xdr:from>
        <xdr:to>
          <xdr:col>6</xdr:col>
          <xdr:colOff>962025</xdr:colOff>
          <xdr:row>43</xdr:row>
          <xdr:rowOff>371475</xdr:rowOff>
        </xdr:to>
        <xdr:sp macro="" textlink="">
          <xdr:nvSpPr>
            <xdr:cNvPr id="11399" name="Group Box 135" hidden="1">
              <a:extLst>
                <a:ext uri="{63B3BB69-23CF-44E3-9099-C40C66FF867C}">
                  <a14:compatExt spid="_x0000_s11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38100</xdr:rowOff>
        </xdr:from>
        <xdr:to>
          <xdr:col>6</xdr:col>
          <xdr:colOff>962025</xdr:colOff>
          <xdr:row>44</xdr:row>
          <xdr:rowOff>371475</xdr:rowOff>
        </xdr:to>
        <xdr:sp macro="" textlink="">
          <xdr:nvSpPr>
            <xdr:cNvPr id="11400" name="Group Box 136" hidden="1">
              <a:extLst>
                <a:ext uri="{63B3BB69-23CF-44E3-9099-C40C66FF867C}">
                  <a14:compatExt spid="_x0000_s11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38100</xdr:rowOff>
        </xdr:from>
        <xdr:to>
          <xdr:col>6</xdr:col>
          <xdr:colOff>962025</xdr:colOff>
          <xdr:row>45</xdr:row>
          <xdr:rowOff>371475</xdr:rowOff>
        </xdr:to>
        <xdr:sp macro="" textlink="">
          <xdr:nvSpPr>
            <xdr:cNvPr id="11401" name="Group Box 137" hidden="1">
              <a:extLst>
                <a:ext uri="{63B3BB69-23CF-44E3-9099-C40C66FF867C}">
                  <a14:compatExt spid="_x0000_s114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38100</xdr:rowOff>
        </xdr:from>
        <xdr:to>
          <xdr:col>6</xdr:col>
          <xdr:colOff>962025</xdr:colOff>
          <xdr:row>46</xdr:row>
          <xdr:rowOff>371475</xdr:rowOff>
        </xdr:to>
        <xdr:sp macro="" textlink="">
          <xdr:nvSpPr>
            <xdr:cNvPr id="11402" name="Group Box 138" hidden="1">
              <a:extLst>
                <a:ext uri="{63B3BB69-23CF-44E3-9099-C40C66FF867C}">
                  <a14:compatExt spid="_x0000_s11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38100</xdr:rowOff>
        </xdr:from>
        <xdr:to>
          <xdr:col>6</xdr:col>
          <xdr:colOff>962025</xdr:colOff>
          <xdr:row>47</xdr:row>
          <xdr:rowOff>371475</xdr:rowOff>
        </xdr:to>
        <xdr:sp macro="" textlink="">
          <xdr:nvSpPr>
            <xdr:cNvPr id="11403" name="Group Box 139" hidden="1">
              <a:extLst>
                <a:ext uri="{63B3BB69-23CF-44E3-9099-C40C66FF867C}">
                  <a14:compatExt spid="_x0000_s114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38100</xdr:rowOff>
        </xdr:from>
        <xdr:to>
          <xdr:col>6</xdr:col>
          <xdr:colOff>962025</xdr:colOff>
          <xdr:row>48</xdr:row>
          <xdr:rowOff>371475</xdr:rowOff>
        </xdr:to>
        <xdr:sp macro="" textlink="">
          <xdr:nvSpPr>
            <xdr:cNvPr id="11404" name="Group Box 140" hidden="1">
              <a:extLst>
                <a:ext uri="{63B3BB69-23CF-44E3-9099-C40C66FF867C}">
                  <a14:compatExt spid="_x0000_s114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38100</xdr:rowOff>
        </xdr:from>
        <xdr:to>
          <xdr:col>6</xdr:col>
          <xdr:colOff>962025</xdr:colOff>
          <xdr:row>49</xdr:row>
          <xdr:rowOff>371475</xdr:rowOff>
        </xdr:to>
        <xdr:sp macro="" textlink="">
          <xdr:nvSpPr>
            <xdr:cNvPr id="11405" name="Group Box 141" hidden="1">
              <a:extLst>
                <a:ext uri="{63B3BB69-23CF-44E3-9099-C40C66FF867C}">
                  <a14:compatExt spid="_x0000_s114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38100</xdr:rowOff>
        </xdr:from>
        <xdr:to>
          <xdr:col>6</xdr:col>
          <xdr:colOff>962025</xdr:colOff>
          <xdr:row>50</xdr:row>
          <xdr:rowOff>371475</xdr:rowOff>
        </xdr:to>
        <xdr:sp macro="" textlink="">
          <xdr:nvSpPr>
            <xdr:cNvPr id="11406" name="Group Box 142" hidden="1">
              <a:extLst>
                <a:ext uri="{63B3BB69-23CF-44E3-9099-C40C66FF867C}">
                  <a14:compatExt spid="_x0000_s114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38100</xdr:rowOff>
        </xdr:from>
        <xdr:to>
          <xdr:col>6</xdr:col>
          <xdr:colOff>962025</xdr:colOff>
          <xdr:row>51</xdr:row>
          <xdr:rowOff>371475</xdr:rowOff>
        </xdr:to>
        <xdr:sp macro="" textlink="">
          <xdr:nvSpPr>
            <xdr:cNvPr id="11407" name="Group Box 143" hidden="1">
              <a:extLst>
                <a:ext uri="{63B3BB69-23CF-44E3-9099-C40C66FF867C}">
                  <a14:compatExt spid="_x0000_s114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38100</xdr:rowOff>
        </xdr:from>
        <xdr:to>
          <xdr:col>6</xdr:col>
          <xdr:colOff>962025</xdr:colOff>
          <xdr:row>52</xdr:row>
          <xdr:rowOff>371475</xdr:rowOff>
        </xdr:to>
        <xdr:sp macro="" textlink="">
          <xdr:nvSpPr>
            <xdr:cNvPr id="11408" name="Group Box 144" hidden="1">
              <a:extLst>
                <a:ext uri="{63B3BB69-23CF-44E3-9099-C40C66FF867C}">
                  <a14:compatExt spid="_x0000_s114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38100</xdr:rowOff>
        </xdr:from>
        <xdr:to>
          <xdr:col>6</xdr:col>
          <xdr:colOff>962025</xdr:colOff>
          <xdr:row>53</xdr:row>
          <xdr:rowOff>371475</xdr:rowOff>
        </xdr:to>
        <xdr:sp macro="" textlink="">
          <xdr:nvSpPr>
            <xdr:cNvPr id="11409" name="Group Box 145" hidden="1">
              <a:extLst>
                <a:ext uri="{63B3BB69-23CF-44E3-9099-C40C66FF867C}">
                  <a14:compatExt spid="_x0000_s114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38100</xdr:rowOff>
        </xdr:from>
        <xdr:to>
          <xdr:col>6</xdr:col>
          <xdr:colOff>962025</xdr:colOff>
          <xdr:row>54</xdr:row>
          <xdr:rowOff>371475</xdr:rowOff>
        </xdr:to>
        <xdr:sp macro="" textlink="">
          <xdr:nvSpPr>
            <xdr:cNvPr id="11410" name="Group Box 146" hidden="1">
              <a:extLst>
                <a:ext uri="{63B3BB69-23CF-44E3-9099-C40C66FF867C}">
                  <a14:compatExt spid="_x0000_s114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38100</xdr:rowOff>
        </xdr:from>
        <xdr:to>
          <xdr:col>6</xdr:col>
          <xdr:colOff>962025</xdr:colOff>
          <xdr:row>55</xdr:row>
          <xdr:rowOff>371475</xdr:rowOff>
        </xdr:to>
        <xdr:sp macro="" textlink="">
          <xdr:nvSpPr>
            <xdr:cNvPr id="11411" name="Group Box 147" hidden="1">
              <a:extLst>
                <a:ext uri="{63B3BB69-23CF-44E3-9099-C40C66FF867C}">
                  <a14:compatExt spid="_x0000_s11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38100</xdr:rowOff>
        </xdr:from>
        <xdr:to>
          <xdr:col>6</xdr:col>
          <xdr:colOff>962025</xdr:colOff>
          <xdr:row>56</xdr:row>
          <xdr:rowOff>371475</xdr:rowOff>
        </xdr:to>
        <xdr:sp macro="" textlink="">
          <xdr:nvSpPr>
            <xdr:cNvPr id="11412" name="Group Box 148" hidden="1">
              <a:extLst>
                <a:ext uri="{63B3BB69-23CF-44E3-9099-C40C66FF867C}">
                  <a14:compatExt spid="_x0000_s114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57</xdr:row>
          <xdr:rowOff>38100</xdr:rowOff>
        </xdr:from>
        <xdr:to>
          <xdr:col>6</xdr:col>
          <xdr:colOff>962025</xdr:colOff>
          <xdr:row>57</xdr:row>
          <xdr:rowOff>371475</xdr:rowOff>
        </xdr:to>
        <xdr:sp macro="" textlink="">
          <xdr:nvSpPr>
            <xdr:cNvPr id="11413" name="Group Box 149" hidden="1">
              <a:extLst>
                <a:ext uri="{63B3BB69-23CF-44E3-9099-C40C66FF867C}">
                  <a14:compatExt spid="_x0000_s114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38100</xdr:rowOff>
        </xdr:from>
        <xdr:to>
          <xdr:col>7</xdr:col>
          <xdr:colOff>0</xdr:colOff>
          <xdr:row>9</xdr:row>
          <xdr:rowOff>371475</xdr:rowOff>
        </xdr:to>
        <xdr:sp macro="" textlink="">
          <xdr:nvSpPr>
            <xdr:cNvPr id="11414" name="Group Box 150" hidden="1">
              <a:extLst>
                <a:ext uri="{63B3BB69-23CF-44E3-9099-C40C66FF867C}">
                  <a14:compatExt spid="_x0000_s11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38100</xdr:rowOff>
        </xdr:from>
        <xdr:to>
          <xdr:col>7</xdr:col>
          <xdr:colOff>0</xdr:colOff>
          <xdr:row>10</xdr:row>
          <xdr:rowOff>371475</xdr:rowOff>
        </xdr:to>
        <xdr:sp macro="" textlink="">
          <xdr:nvSpPr>
            <xdr:cNvPr id="11415" name="Group Box 151" hidden="1">
              <a:extLst>
                <a:ext uri="{63B3BB69-23CF-44E3-9099-C40C66FF867C}">
                  <a14:compatExt spid="_x0000_s114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38100</xdr:rowOff>
        </xdr:from>
        <xdr:to>
          <xdr:col>7</xdr:col>
          <xdr:colOff>0</xdr:colOff>
          <xdr:row>11</xdr:row>
          <xdr:rowOff>371475</xdr:rowOff>
        </xdr:to>
        <xdr:sp macro="" textlink="">
          <xdr:nvSpPr>
            <xdr:cNvPr id="11416" name="Group Box 152" hidden="1">
              <a:extLst>
                <a:ext uri="{63B3BB69-23CF-44E3-9099-C40C66FF867C}">
                  <a14:compatExt spid="_x0000_s114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38100</xdr:rowOff>
        </xdr:from>
        <xdr:to>
          <xdr:col>7</xdr:col>
          <xdr:colOff>0</xdr:colOff>
          <xdr:row>12</xdr:row>
          <xdr:rowOff>371475</xdr:rowOff>
        </xdr:to>
        <xdr:sp macro="" textlink="">
          <xdr:nvSpPr>
            <xdr:cNvPr id="11417" name="Group Box 153" hidden="1">
              <a:extLst>
                <a:ext uri="{63B3BB69-23CF-44E3-9099-C40C66FF867C}">
                  <a14:compatExt spid="_x0000_s11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38100</xdr:rowOff>
        </xdr:from>
        <xdr:to>
          <xdr:col>7</xdr:col>
          <xdr:colOff>0</xdr:colOff>
          <xdr:row>13</xdr:row>
          <xdr:rowOff>371475</xdr:rowOff>
        </xdr:to>
        <xdr:sp macro="" textlink="">
          <xdr:nvSpPr>
            <xdr:cNvPr id="11418" name="Group Box 154" hidden="1">
              <a:extLst>
                <a:ext uri="{63B3BB69-23CF-44E3-9099-C40C66FF867C}">
                  <a14:compatExt spid="_x0000_s114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7</xdr:col>
          <xdr:colOff>0</xdr:colOff>
          <xdr:row>14</xdr:row>
          <xdr:rowOff>371475</xdr:rowOff>
        </xdr:to>
        <xdr:sp macro="" textlink="">
          <xdr:nvSpPr>
            <xdr:cNvPr id="11419" name="Group Box 155" hidden="1">
              <a:extLst>
                <a:ext uri="{63B3BB69-23CF-44E3-9099-C40C66FF867C}">
                  <a14:compatExt spid="_x0000_s11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38100</xdr:rowOff>
        </xdr:from>
        <xdr:to>
          <xdr:col>7</xdr:col>
          <xdr:colOff>0</xdr:colOff>
          <xdr:row>15</xdr:row>
          <xdr:rowOff>371475</xdr:rowOff>
        </xdr:to>
        <xdr:sp macro="" textlink="">
          <xdr:nvSpPr>
            <xdr:cNvPr id="11420" name="Group Box 156" hidden="1">
              <a:extLst>
                <a:ext uri="{63B3BB69-23CF-44E3-9099-C40C66FF867C}">
                  <a14:compatExt spid="_x0000_s11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38100</xdr:rowOff>
        </xdr:from>
        <xdr:to>
          <xdr:col>7</xdr:col>
          <xdr:colOff>0</xdr:colOff>
          <xdr:row>16</xdr:row>
          <xdr:rowOff>371475</xdr:rowOff>
        </xdr:to>
        <xdr:sp macro="" textlink="">
          <xdr:nvSpPr>
            <xdr:cNvPr id="11421" name="Group Box 157" hidden="1">
              <a:extLst>
                <a:ext uri="{63B3BB69-23CF-44E3-9099-C40C66FF867C}">
                  <a14:compatExt spid="_x0000_s114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38100</xdr:rowOff>
        </xdr:from>
        <xdr:to>
          <xdr:col>7</xdr:col>
          <xdr:colOff>0</xdr:colOff>
          <xdr:row>17</xdr:row>
          <xdr:rowOff>371475</xdr:rowOff>
        </xdr:to>
        <xdr:sp macro="" textlink="">
          <xdr:nvSpPr>
            <xdr:cNvPr id="11422" name="Group Box 158" hidden="1">
              <a:extLst>
                <a:ext uri="{63B3BB69-23CF-44E3-9099-C40C66FF867C}">
                  <a14:compatExt spid="_x0000_s114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38100</xdr:rowOff>
        </xdr:from>
        <xdr:to>
          <xdr:col>7</xdr:col>
          <xdr:colOff>0</xdr:colOff>
          <xdr:row>18</xdr:row>
          <xdr:rowOff>371475</xdr:rowOff>
        </xdr:to>
        <xdr:sp macro="" textlink="">
          <xdr:nvSpPr>
            <xdr:cNvPr id="11423" name="Group Box 159" hidden="1">
              <a:extLst>
                <a:ext uri="{63B3BB69-23CF-44E3-9099-C40C66FF867C}">
                  <a14:compatExt spid="_x0000_s11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38100</xdr:rowOff>
        </xdr:from>
        <xdr:to>
          <xdr:col>7</xdr:col>
          <xdr:colOff>0</xdr:colOff>
          <xdr:row>19</xdr:row>
          <xdr:rowOff>371475</xdr:rowOff>
        </xdr:to>
        <xdr:sp macro="" textlink="">
          <xdr:nvSpPr>
            <xdr:cNvPr id="11424" name="Group Box 160" hidden="1">
              <a:extLst>
                <a:ext uri="{63B3BB69-23CF-44E3-9099-C40C66FF867C}">
                  <a14:compatExt spid="_x0000_s114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7</xdr:col>
          <xdr:colOff>0</xdr:colOff>
          <xdr:row>20</xdr:row>
          <xdr:rowOff>371475</xdr:rowOff>
        </xdr:to>
        <xdr:sp macro="" textlink="">
          <xdr:nvSpPr>
            <xdr:cNvPr id="11425" name="Group Box 161" hidden="1">
              <a:extLst>
                <a:ext uri="{63B3BB69-23CF-44E3-9099-C40C66FF867C}">
                  <a14:compatExt spid="_x0000_s114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38100</xdr:rowOff>
        </xdr:from>
        <xdr:to>
          <xdr:col>7</xdr:col>
          <xdr:colOff>0</xdr:colOff>
          <xdr:row>21</xdr:row>
          <xdr:rowOff>371475</xdr:rowOff>
        </xdr:to>
        <xdr:sp macro="" textlink="">
          <xdr:nvSpPr>
            <xdr:cNvPr id="11426" name="Group Box 162" hidden="1">
              <a:extLst>
                <a:ext uri="{63B3BB69-23CF-44E3-9099-C40C66FF867C}">
                  <a14:compatExt spid="_x0000_s11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38100</xdr:rowOff>
        </xdr:from>
        <xdr:to>
          <xdr:col>7</xdr:col>
          <xdr:colOff>0</xdr:colOff>
          <xdr:row>22</xdr:row>
          <xdr:rowOff>371475</xdr:rowOff>
        </xdr:to>
        <xdr:sp macro="" textlink="">
          <xdr:nvSpPr>
            <xdr:cNvPr id="11427" name="Group Box 163" hidden="1">
              <a:extLst>
                <a:ext uri="{63B3BB69-23CF-44E3-9099-C40C66FF867C}">
                  <a14:compatExt spid="_x0000_s114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38100</xdr:rowOff>
        </xdr:from>
        <xdr:to>
          <xdr:col>7</xdr:col>
          <xdr:colOff>0</xdr:colOff>
          <xdr:row>23</xdr:row>
          <xdr:rowOff>371475</xdr:rowOff>
        </xdr:to>
        <xdr:sp macro="" textlink="">
          <xdr:nvSpPr>
            <xdr:cNvPr id="11428" name="Group Box 164" hidden="1">
              <a:extLst>
                <a:ext uri="{63B3BB69-23CF-44E3-9099-C40C66FF867C}">
                  <a14:compatExt spid="_x0000_s114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38100</xdr:rowOff>
        </xdr:from>
        <xdr:to>
          <xdr:col>7</xdr:col>
          <xdr:colOff>0</xdr:colOff>
          <xdr:row>24</xdr:row>
          <xdr:rowOff>371475</xdr:rowOff>
        </xdr:to>
        <xdr:sp macro="" textlink="">
          <xdr:nvSpPr>
            <xdr:cNvPr id="11429" name="Group Box 165" hidden="1">
              <a:extLst>
                <a:ext uri="{63B3BB69-23CF-44E3-9099-C40C66FF867C}">
                  <a14:compatExt spid="_x0000_s11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38100</xdr:rowOff>
        </xdr:from>
        <xdr:to>
          <xdr:col>7</xdr:col>
          <xdr:colOff>0</xdr:colOff>
          <xdr:row>25</xdr:row>
          <xdr:rowOff>371475</xdr:rowOff>
        </xdr:to>
        <xdr:sp macro="" textlink="">
          <xdr:nvSpPr>
            <xdr:cNvPr id="11430" name="Group Box 166" hidden="1">
              <a:extLst>
                <a:ext uri="{63B3BB69-23CF-44E3-9099-C40C66FF867C}">
                  <a14:compatExt spid="_x0000_s114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38100</xdr:rowOff>
        </xdr:from>
        <xdr:to>
          <xdr:col>7</xdr:col>
          <xdr:colOff>0</xdr:colOff>
          <xdr:row>26</xdr:row>
          <xdr:rowOff>371475</xdr:rowOff>
        </xdr:to>
        <xdr:sp macro="" textlink="">
          <xdr:nvSpPr>
            <xdr:cNvPr id="11431" name="Group Box 167" hidden="1">
              <a:extLst>
                <a:ext uri="{63B3BB69-23CF-44E3-9099-C40C66FF867C}">
                  <a14:compatExt spid="_x0000_s114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38100</xdr:rowOff>
        </xdr:from>
        <xdr:to>
          <xdr:col>7</xdr:col>
          <xdr:colOff>0</xdr:colOff>
          <xdr:row>27</xdr:row>
          <xdr:rowOff>371475</xdr:rowOff>
        </xdr:to>
        <xdr:sp macro="" textlink="">
          <xdr:nvSpPr>
            <xdr:cNvPr id="11432" name="Group Box 168" hidden="1">
              <a:extLst>
                <a:ext uri="{63B3BB69-23CF-44E3-9099-C40C66FF867C}">
                  <a14:compatExt spid="_x0000_s11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38100</xdr:rowOff>
        </xdr:from>
        <xdr:to>
          <xdr:col>7</xdr:col>
          <xdr:colOff>0</xdr:colOff>
          <xdr:row>28</xdr:row>
          <xdr:rowOff>371475</xdr:rowOff>
        </xdr:to>
        <xdr:sp macro="" textlink="">
          <xdr:nvSpPr>
            <xdr:cNvPr id="11433" name="Group Box 169" hidden="1">
              <a:extLst>
                <a:ext uri="{63B3BB69-23CF-44E3-9099-C40C66FF867C}">
                  <a14:compatExt spid="_x0000_s114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38100</xdr:rowOff>
        </xdr:from>
        <xdr:to>
          <xdr:col>7</xdr:col>
          <xdr:colOff>0</xdr:colOff>
          <xdr:row>29</xdr:row>
          <xdr:rowOff>371475</xdr:rowOff>
        </xdr:to>
        <xdr:sp macro="" textlink="">
          <xdr:nvSpPr>
            <xdr:cNvPr id="11434" name="Group Box 170" hidden="1">
              <a:extLst>
                <a:ext uri="{63B3BB69-23CF-44E3-9099-C40C66FF867C}">
                  <a14:compatExt spid="_x0000_s114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xdr:rowOff>
        </xdr:from>
        <xdr:to>
          <xdr:col>7</xdr:col>
          <xdr:colOff>0</xdr:colOff>
          <xdr:row>30</xdr:row>
          <xdr:rowOff>371475</xdr:rowOff>
        </xdr:to>
        <xdr:sp macro="" textlink="">
          <xdr:nvSpPr>
            <xdr:cNvPr id="11435" name="Group Box 171" hidden="1">
              <a:extLst>
                <a:ext uri="{63B3BB69-23CF-44E3-9099-C40C66FF867C}">
                  <a14:compatExt spid="_x0000_s11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38100</xdr:rowOff>
        </xdr:from>
        <xdr:to>
          <xdr:col>7</xdr:col>
          <xdr:colOff>0</xdr:colOff>
          <xdr:row>31</xdr:row>
          <xdr:rowOff>371475</xdr:rowOff>
        </xdr:to>
        <xdr:sp macro="" textlink="">
          <xdr:nvSpPr>
            <xdr:cNvPr id="11436" name="Group Box 172" hidden="1">
              <a:extLst>
                <a:ext uri="{63B3BB69-23CF-44E3-9099-C40C66FF867C}">
                  <a14:compatExt spid="_x0000_s114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38100</xdr:rowOff>
        </xdr:from>
        <xdr:to>
          <xdr:col>7</xdr:col>
          <xdr:colOff>0</xdr:colOff>
          <xdr:row>32</xdr:row>
          <xdr:rowOff>371475</xdr:rowOff>
        </xdr:to>
        <xdr:sp macro="" textlink="">
          <xdr:nvSpPr>
            <xdr:cNvPr id="11437" name="Group Box 173" hidden="1">
              <a:extLst>
                <a:ext uri="{63B3BB69-23CF-44E3-9099-C40C66FF867C}">
                  <a14:compatExt spid="_x0000_s114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38100</xdr:rowOff>
        </xdr:from>
        <xdr:to>
          <xdr:col>7</xdr:col>
          <xdr:colOff>0</xdr:colOff>
          <xdr:row>33</xdr:row>
          <xdr:rowOff>371475</xdr:rowOff>
        </xdr:to>
        <xdr:sp macro="" textlink="">
          <xdr:nvSpPr>
            <xdr:cNvPr id="11438" name="Group Box 174" hidden="1">
              <a:extLst>
                <a:ext uri="{63B3BB69-23CF-44E3-9099-C40C66FF867C}">
                  <a14:compatExt spid="_x0000_s114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38100</xdr:rowOff>
        </xdr:from>
        <xdr:to>
          <xdr:col>7</xdr:col>
          <xdr:colOff>0</xdr:colOff>
          <xdr:row>34</xdr:row>
          <xdr:rowOff>371475</xdr:rowOff>
        </xdr:to>
        <xdr:sp macro="" textlink="">
          <xdr:nvSpPr>
            <xdr:cNvPr id="11439" name="Group Box 175" hidden="1">
              <a:extLst>
                <a:ext uri="{63B3BB69-23CF-44E3-9099-C40C66FF867C}">
                  <a14:compatExt spid="_x0000_s114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38100</xdr:rowOff>
        </xdr:from>
        <xdr:to>
          <xdr:col>7</xdr:col>
          <xdr:colOff>0</xdr:colOff>
          <xdr:row>35</xdr:row>
          <xdr:rowOff>371475</xdr:rowOff>
        </xdr:to>
        <xdr:sp macro="" textlink="">
          <xdr:nvSpPr>
            <xdr:cNvPr id="11440" name="Group Box 176" hidden="1">
              <a:extLst>
                <a:ext uri="{63B3BB69-23CF-44E3-9099-C40C66FF867C}">
                  <a14:compatExt spid="_x0000_s11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38100</xdr:rowOff>
        </xdr:from>
        <xdr:to>
          <xdr:col>7</xdr:col>
          <xdr:colOff>0</xdr:colOff>
          <xdr:row>36</xdr:row>
          <xdr:rowOff>371475</xdr:rowOff>
        </xdr:to>
        <xdr:sp macro="" textlink="">
          <xdr:nvSpPr>
            <xdr:cNvPr id="11441" name="Group Box 177" hidden="1">
              <a:extLst>
                <a:ext uri="{63B3BB69-23CF-44E3-9099-C40C66FF867C}">
                  <a14:compatExt spid="_x0000_s11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38100</xdr:rowOff>
        </xdr:from>
        <xdr:to>
          <xdr:col>7</xdr:col>
          <xdr:colOff>0</xdr:colOff>
          <xdr:row>37</xdr:row>
          <xdr:rowOff>371475</xdr:rowOff>
        </xdr:to>
        <xdr:sp macro="" textlink="">
          <xdr:nvSpPr>
            <xdr:cNvPr id="11442" name="Group Box 178" hidden="1">
              <a:extLst>
                <a:ext uri="{63B3BB69-23CF-44E3-9099-C40C66FF867C}">
                  <a14:compatExt spid="_x0000_s11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38100</xdr:rowOff>
        </xdr:from>
        <xdr:to>
          <xdr:col>7</xdr:col>
          <xdr:colOff>0</xdr:colOff>
          <xdr:row>38</xdr:row>
          <xdr:rowOff>371475</xdr:rowOff>
        </xdr:to>
        <xdr:sp macro="" textlink="">
          <xdr:nvSpPr>
            <xdr:cNvPr id="11443" name="Group Box 179" hidden="1">
              <a:extLst>
                <a:ext uri="{63B3BB69-23CF-44E3-9099-C40C66FF867C}">
                  <a14:compatExt spid="_x0000_s11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38100</xdr:rowOff>
        </xdr:from>
        <xdr:to>
          <xdr:col>7</xdr:col>
          <xdr:colOff>0</xdr:colOff>
          <xdr:row>39</xdr:row>
          <xdr:rowOff>371475</xdr:rowOff>
        </xdr:to>
        <xdr:sp macro="" textlink="">
          <xdr:nvSpPr>
            <xdr:cNvPr id="11444" name="Group Box 180" hidden="1">
              <a:extLst>
                <a:ext uri="{63B3BB69-23CF-44E3-9099-C40C66FF867C}">
                  <a14:compatExt spid="_x0000_s114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7</xdr:col>
          <xdr:colOff>0</xdr:colOff>
          <xdr:row>40</xdr:row>
          <xdr:rowOff>371475</xdr:rowOff>
        </xdr:to>
        <xdr:sp macro="" textlink="">
          <xdr:nvSpPr>
            <xdr:cNvPr id="11445" name="Group Box 181" hidden="1">
              <a:extLst>
                <a:ext uri="{63B3BB69-23CF-44E3-9099-C40C66FF867C}">
                  <a14:compatExt spid="_x0000_s114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38100</xdr:rowOff>
        </xdr:from>
        <xdr:to>
          <xdr:col>7</xdr:col>
          <xdr:colOff>0</xdr:colOff>
          <xdr:row>41</xdr:row>
          <xdr:rowOff>371475</xdr:rowOff>
        </xdr:to>
        <xdr:sp macro="" textlink="">
          <xdr:nvSpPr>
            <xdr:cNvPr id="11446" name="Group Box 182" hidden="1">
              <a:extLst>
                <a:ext uri="{63B3BB69-23CF-44E3-9099-C40C66FF867C}">
                  <a14:compatExt spid="_x0000_s114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38100</xdr:rowOff>
        </xdr:from>
        <xdr:to>
          <xdr:col>7</xdr:col>
          <xdr:colOff>0</xdr:colOff>
          <xdr:row>42</xdr:row>
          <xdr:rowOff>371475</xdr:rowOff>
        </xdr:to>
        <xdr:sp macro="" textlink="">
          <xdr:nvSpPr>
            <xdr:cNvPr id="11447" name="Group Box 183" hidden="1">
              <a:extLst>
                <a:ext uri="{63B3BB69-23CF-44E3-9099-C40C66FF867C}">
                  <a14:compatExt spid="_x0000_s11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xdr:row>
          <xdr:rowOff>38100</xdr:rowOff>
        </xdr:from>
        <xdr:to>
          <xdr:col>7</xdr:col>
          <xdr:colOff>0</xdr:colOff>
          <xdr:row>43</xdr:row>
          <xdr:rowOff>371475</xdr:rowOff>
        </xdr:to>
        <xdr:sp macro="" textlink="">
          <xdr:nvSpPr>
            <xdr:cNvPr id="11448" name="Group Box 184" hidden="1">
              <a:extLst>
                <a:ext uri="{63B3BB69-23CF-44E3-9099-C40C66FF867C}">
                  <a14:compatExt spid="_x0000_s114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38100</xdr:rowOff>
        </xdr:from>
        <xdr:to>
          <xdr:col>7</xdr:col>
          <xdr:colOff>0</xdr:colOff>
          <xdr:row>44</xdr:row>
          <xdr:rowOff>371475</xdr:rowOff>
        </xdr:to>
        <xdr:sp macro="" textlink="">
          <xdr:nvSpPr>
            <xdr:cNvPr id="11449" name="Group Box 185" hidden="1">
              <a:extLst>
                <a:ext uri="{63B3BB69-23CF-44E3-9099-C40C66FF867C}">
                  <a14:compatExt spid="_x0000_s11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38100</xdr:rowOff>
        </xdr:from>
        <xdr:to>
          <xdr:col>7</xdr:col>
          <xdr:colOff>0</xdr:colOff>
          <xdr:row>45</xdr:row>
          <xdr:rowOff>371475</xdr:rowOff>
        </xdr:to>
        <xdr:sp macro="" textlink="">
          <xdr:nvSpPr>
            <xdr:cNvPr id="11450" name="Group Box 186" hidden="1">
              <a:extLst>
                <a:ext uri="{63B3BB69-23CF-44E3-9099-C40C66FF867C}">
                  <a14:compatExt spid="_x0000_s11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38100</xdr:rowOff>
        </xdr:from>
        <xdr:to>
          <xdr:col>7</xdr:col>
          <xdr:colOff>0</xdr:colOff>
          <xdr:row>46</xdr:row>
          <xdr:rowOff>371475</xdr:rowOff>
        </xdr:to>
        <xdr:sp macro="" textlink="">
          <xdr:nvSpPr>
            <xdr:cNvPr id="11451" name="Group Box 187" hidden="1">
              <a:extLst>
                <a:ext uri="{63B3BB69-23CF-44E3-9099-C40C66FF867C}">
                  <a14:compatExt spid="_x0000_s114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38100</xdr:rowOff>
        </xdr:from>
        <xdr:to>
          <xdr:col>7</xdr:col>
          <xdr:colOff>0</xdr:colOff>
          <xdr:row>47</xdr:row>
          <xdr:rowOff>371475</xdr:rowOff>
        </xdr:to>
        <xdr:sp macro="" textlink="">
          <xdr:nvSpPr>
            <xdr:cNvPr id="11452" name="Group Box 188" hidden="1">
              <a:extLst>
                <a:ext uri="{63B3BB69-23CF-44E3-9099-C40C66FF867C}">
                  <a14:compatExt spid="_x0000_s114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38100</xdr:rowOff>
        </xdr:from>
        <xdr:to>
          <xdr:col>7</xdr:col>
          <xdr:colOff>0</xdr:colOff>
          <xdr:row>48</xdr:row>
          <xdr:rowOff>371475</xdr:rowOff>
        </xdr:to>
        <xdr:sp macro="" textlink="">
          <xdr:nvSpPr>
            <xdr:cNvPr id="11453" name="Group Box 189" hidden="1">
              <a:extLst>
                <a:ext uri="{63B3BB69-23CF-44E3-9099-C40C66FF867C}">
                  <a14:compatExt spid="_x0000_s114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38100</xdr:rowOff>
        </xdr:from>
        <xdr:to>
          <xdr:col>7</xdr:col>
          <xdr:colOff>0</xdr:colOff>
          <xdr:row>49</xdr:row>
          <xdr:rowOff>371475</xdr:rowOff>
        </xdr:to>
        <xdr:sp macro="" textlink="">
          <xdr:nvSpPr>
            <xdr:cNvPr id="11454" name="Group Box 190" hidden="1">
              <a:extLst>
                <a:ext uri="{63B3BB69-23CF-44E3-9099-C40C66FF867C}">
                  <a14:compatExt spid="_x0000_s114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38100</xdr:rowOff>
        </xdr:from>
        <xdr:to>
          <xdr:col>7</xdr:col>
          <xdr:colOff>0</xdr:colOff>
          <xdr:row>50</xdr:row>
          <xdr:rowOff>371475</xdr:rowOff>
        </xdr:to>
        <xdr:sp macro="" textlink="">
          <xdr:nvSpPr>
            <xdr:cNvPr id="11455" name="Group Box 191" hidden="1">
              <a:extLst>
                <a:ext uri="{63B3BB69-23CF-44E3-9099-C40C66FF867C}">
                  <a14:compatExt spid="_x0000_s114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38100</xdr:rowOff>
        </xdr:from>
        <xdr:to>
          <xdr:col>7</xdr:col>
          <xdr:colOff>0</xdr:colOff>
          <xdr:row>51</xdr:row>
          <xdr:rowOff>371475</xdr:rowOff>
        </xdr:to>
        <xdr:sp macro="" textlink="">
          <xdr:nvSpPr>
            <xdr:cNvPr id="11456" name="Group Box 192" hidden="1">
              <a:extLst>
                <a:ext uri="{63B3BB69-23CF-44E3-9099-C40C66FF867C}">
                  <a14:compatExt spid="_x0000_s114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38100</xdr:rowOff>
        </xdr:from>
        <xdr:to>
          <xdr:col>7</xdr:col>
          <xdr:colOff>0</xdr:colOff>
          <xdr:row>52</xdr:row>
          <xdr:rowOff>371475</xdr:rowOff>
        </xdr:to>
        <xdr:sp macro="" textlink="">
          <xdr:nvSpPr>
            <xdr:cNvPr id="11457" name="Group Box 193" hidden="1">
              <a:extLst>
                <a:ext uri="{63B3BB69-23CF-44E3-9099-C40C66FF867C}">
                  <a14:compatExt spid="_x0000_s114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38100</xdr:rowOff>
        </xdr:from>
        <xdr:to>
          <xdr:col>7</xdr:col>
          <xdr:colOff>0</xdr:colOff>
          <xdr:row>53</xdr:row>
          <xdr:rowOff>371475</xdr:rowOff>
        </xdr:to>
        <xdr:sp macro="" textlink="">
          <xdr:nvSpPr>
            <xdr:cNvPr id="11458" name="Group Box 194" hidden="1">
              <a:extLst>
                <a:ext uri="{63B3BB69-23CF-44E3-9099-C40C66FF867C}">
                  <a14:compatExt spid="_x0000_s11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38100</xdr:rowOff>
        </xdr:from>
        <xdr:to>
          <xdr:col>7</xdr:col>
          <xdr:colOff>0</xdr:colOff>
          <xdr:row>54</xdr:row>
          <xdr:rowOff>371475</xdr:rowOff>
        </xdr:to>
        <xdr:sp macro="" textlink="">
          <xdr:nvSpPr>
            <xdr:cNvPr id="11459" name="Group Box 195" hidden="1">
              <a:extLst>
                <a:ext uri="{63B3BB69-23CF-44E3-9099-C40C66FF867C}">
                  <a14:compatExt spid="_x0000_s11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38100</xdr:rowOff>
        </xdr:from>
        <xdr:to>
          <xdr:col>7</xdr:col>
          <xdr:colOff>0</xdr:colOff>
          <xdr:row>55</xdr:row>
          <xdr:rowOff>371475</xdr:rowOff>
        </xdr:to>
        <xdr:sp macro="" textlink="">
          <xdr:nvSpPr>
            <xdr:cNvPr id="11460" name="Group Box 196" hidden="1">
              <a:extLst>
                <a:ext uri="{63B3BB69-23CF-44E3-9099-C40C66FF867C}">
                  <a14:compatExt spid="_x0000_s114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38100</xdr:rowOff>
        </xdr:from>
        <xdr:to>
          <xdr:col>7</xdr:col>
          <xdr:colOff>0</xdr:colOff>
          <xdr:row>56</xdr:row>
          <xdr:rowOff>371475</xdr:rowOff>
        </xdr:to>
        <xdr:sp macro="" textlink="">
          <xdr:nvSpPr>
            <xdr:cNvPr id="11461" name="Group Box 197" hidden="1">
              <a:extLst>
                <a:ext uri="{63B3BB69-23CF-44E3-9099-C40C66FF867C}">
                  <a14:compatExt spid="_x0000_s11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57</xdr:row>
          <xdr:rowOff>38100</xdr:rowOff>
        </xdr:from>
        <xdr:to>
          <xdr:col>7</xdr:col>
          <xdr:colOff>0</xdr:colOff>
          <xdr:row>57</xdr:row>
          <xdr:rowOff>371475</xdr:rowOff>
        </xdr:to>
        <xdr:sp macro="" textlink="">
          <xdr:nvSpPr>
            <xdr:cNvPr id="11462" name="Group Box 198" hidden="1">
              <a:extLst>
                <a:ext uri="{63B3BB69-23CF-44E3-9099-C40C66FF867C}">
                  <a14:compatExt spid="_x0000_s114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xdr:col>
      <xdr:colOff>231321</xdr:colOff>
      <xdr:row>14</xdr:row>
      <xdr:rowOff>326572</xdr:rowOff>
    </xdr:from>
    <xdr:to>
      <xdr:col>12</xdr:col>
      <xdr:colOff>92849</xdr:colOff>
      <xdr:row>24</xdr:row>
      <xdr:rowOff>68838</xdr:rowOff>
    </xdr:to>
    <xdr:sp macro="" textlink="">
      <xdr:nvSpPr>
        <xdr:cNvPr id="200" name="正方形/長方形 199"/>
        <xdr:cNvSpPr/>
      </xdr:nvSpPr>
      <xdr:spPr>
        <a:xfrm>
          <a:off x="5157107" y="5946322"/>
          <a:ext cx="11209885" cy="3552266"/>
        </a:xfrm>
        <a:prstGeom prst="rect">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健康組合の保険証転記について</a:t>
          </a:r>
          <a:endParaRPr kumimoji="1" lang="en-US" altLang="ja-JP" sz="28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①「保険者名称」　</a:t>
          </a:r>
          <a:endParaRPr kumimoji="1" lang="en-US" altLang="ja-JP" sz="20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ページ上部にある「保険者名称」欄にご入力ください。</a:t>
          </a:r>
          <a:endParaRPr kumimoji="1" lang="en-US" altLang="ja-JP" sz="16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en-US" sz="1050" b="0"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保険証は健康組合によって多少のデザインの違いがありますが基本的な項目は共通です。</a:t>
          </a:r>
          <a:endParaRPr kumimoji="1" lang="en-US" altLang="ja-JP" sz="1050" b="0"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twoCellAnchor>
    <xdr:from>
      <xdr:col>9</xdr:col>
      <xdr:colOff>1928745</xdr:colOff>
      <xdr:row>15</xdr:row>
      <xdr:rowOff>68836</xdr:rowOff>
    </xdr:from>
    <xdr:to>
      <xdr:col>12</xdr:col>
      <xdr:colOff>54745</xdr:colOff>
      <xdr:row>23</xdr:row>
      <xdr:rowOff>360190</xdr:rowOff>
    </xdr:to>
    <xdr:pic>
      <xdr:nvPicPr>
        <xdr:cNvPr id="201" name="図 20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70816" y="6069586"/>
          <a:ext cx="4358072" cy="3339354"/>
        </a:xfrm>
        <a:prstGeom prst="rect">
          <a:avLst/>
        </a:prstGeom>
      </xdr:spPr>
    </xdr:pic>
    <xdr:clientData/>
  </xdr:twoCellAnchor>
  <xdr:twoCellAnchor>
    <xdr:from>
      <xdr:col>9</xdr:col>
      <xdr:colOff>1488780</xdr:colOff>
      <xdr:row>21</xdr:row>
      <xdr:rowOff>91247</xdr:rowOff>
    </xdr:from>
    <xdr:to>
      <xdr:col>9</xdr:col>
      <xdr:colOff>2054037</xdr:colOff>
      <xdr:row>22</xdr:row>
      <xdr:rowOff>336175</xdr:rowOff>
    </xdr:to>
    <xdr:sp macro="" textlink="">
      <xdr:nvSpPr>
        <xdr:cNvPr id="202" name="正方形/長方形 201"/>
        <xdr:cNvSpPr/>
      </xdr:nvSpPr>
      <xdr:spPr>
        <a:xfrm>
          <a:off x="11530851" y="8377997"/>
          <a:ext cx="565257" cy="6259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①</a:t>
          </a:r>
        </a:p>
      </xdr:txBody>
    </xdr:sp>
    <xdr:clientData/>
  </xdr:twoCellAnchor>
  <xdr:twoCellAnchor>
    <xdr:from>
      <xdr:col>4</xdr:col>
      <xdr:colOff>-1</xdr:colOff>
      <xdr:row>1</xdr:row>
      <xdr:rowOff>0</xdr:rowOff>
    </xdr:from>
    <xdr:to>
      <xdr:col>4</xdr:col>
      <xdr:colOff>563655</xdr:colOff>
      <xdr:row>3</xdr:row>
      <xdr:rowOff>20811</xdr:rowOff>
    </xdr:to>
    <xdr:sp macro="" textlink="">
      <xdr:nvSpPr>
        <xdr:cNvPr id="203" name="正方形/長方形 202"/>
        <xdr:cNvSpPr/>
      </xdr:nvSpPr>
      <xdr:spPr>
        <a:xfrm>
          <a:off x="3197678" y="299357"/>
          <a:ext cx="563656" cy="619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190500</xdr:colOff>
      <xdr:row>58</xdr:row>
      <xdr:rowOff>16124</xdr:rowOff>
    </xdr:from>
    <xdr:to>
      <xdr:col>40</xdr:col>
      <xdr:colOff>333</xdr:colOff>
      <xdr:row>63</xdr:row>
      <xdr:rowOff>108857</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53525" y="13817849"/>
          <a:ext cx="1124283" cy="1073808"/>
        </a:xfrm>
        <a:prstGeom prst="rect">
          <a:avLst/>
        </a:prstGeom>
      </xdr:spPr>
    </xdr:pic>
    <xdr:clientData/>
  </xdr:twoCellAnchor>
  <xdr:twoCellAnchor>
    <xdr:from>
      <xdr:col>20</xdr:col>
      <xdr:colOff>89647</xdr:colOff>
      <xdr:row>50</xdr:row>
      <xdr:rowOff>54429</xdr:rowOff>
    </xdr:from>
    <xdr:to>
      <xdr:col>39</xdr:col>
      <xdr:colOff>136072</xdr:colOff>
      <xdr:row>54</xdr:row>
      <xdr:rowOff>81644</xdr:rowOff>
    </xdr:to>
    <xdr:sp macro="" textlink="">
      <xdr:nvSpPr>
        <xdr:cNvPr id="3" name="正方形/長方形 2"/>
        <xdr:cNvSpPr/>
      </xdr:nvSpPr>
      <xdr:spPr>
        <a:xfrm>
          <a:off x="4642597" y="11884479"/>
          <a:ext cx="5599500" cy="131309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b="1">
              <a:solidFill>
                <a:srgbClr val="FF0000"/>
              </a:solidFill>
              <a:latin typeface="HGP創英角ｺﾞｼｯｸUB" panose="020B0900000000000000" pitchFamily="50" charset="-128"/>
              <a:ea typeface="HGP創英角ｺﾞｼｯｸUB" panose="020B0900000000000000" pitchFamily="50" charset="-128"/>
            </a:rPr>
            <a:t>１</a:t>
          </a:r>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現在、</a:t>
          </a:r>
          <a:r>
            <a:rPr kumimoji="1" lang="ja-JP" altLang="en-US" sz="1100" b="1">
              <a:solidFill>
                <a:srgbClr val="FF0000"/>
              </a:solidFill>
              <a:latin typeface="BIZ UDPゴシック" panose="020B0400000000000000" pitchFamily="50" charset="-128"/>
              <a:ea typeface="BIZ UDPゴシック" panose="020B0400000000000000" pitchFamily="50" charset="-128"/>
            </a:rPr>
            <a:t>新型コロナウイルス感染拡大防止のため肺機能検査の実施を中止しております。</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100" b="1">
              <a:latin typeface="HGP創英角ｺﾞｼｯｸUB" panose="020B0900000000000000" pitchFamily="50" charset="-128"/>
              <a:ea typeface="HGP創英角ｺﾞｼｯｸUB" panose="020B0900000000000000" pitchFamily="50" charset="-128"/>
            </a:rPr>
            <a:t>※</a:t>
          </a:r>
          <a:r>
            <a:rPr kumimoji="1" lang="ja-JP" altLang="en-US" sz="1100" b="1">
              <a:latin typeface="HGP創英角ｺﾞｼｯｸUB" panose="020B0900000000000000" pitchFamily="50" charset="-128"/>
              <a:ea typeface="HGP創英角ｺﾞｼｯｸUB" panose="020B0900000000000000" pitchFamily="50" charset="-128"/>
            </a:rPr>
            <a:t>２</a:t>
          </a:r>
          <a:r>
            <a:rPr kumimoji="1" lang="ja-JP" altLang="en-US" sz="1100" b="1">
              <a:latin typeface="BIZ UDPゴシック" panose="020B0400000000000000" pitchFamily="50" charset="-128"/>
              <a:ea typeface="BIZ UDPゴシック" panose="020B0400000000000000" pitchFamily="50" charset="-128"/>
            </a:rPr>
            <a:t>胃部</a:t>
          </a:r>
          <a:r>
            <a:rPr kumimoji="1" lang="en-US" altLang="ja-JP" sz="1100" b="1">
              <a:latin typeface="BIZ UDPゴシック" panose="020B0400000000000000" pitchFamily="50" charset="-128"/>
              <a:ea typeface="BIZ UDPゴシック" panose="020B0400000000000000" pitchFamily="50" charset="-128"/>
            </a:rPr>
            <a:t>X</a:t>
          </a:r>
          <a:r>
            <a:rPr kumimoji="1" lang="ja-JP" altLang="en-US" sz="1100" b="1">
              <a:latin typeface="BIZ UDPゴシック" panose="020B0400000000000000" pitchFamily="50" charset="-128"/>
              <a:ea typeface="BIZ UDPゴシック" panose="020B0400000000000000" pitchFamily="50" charset="-128"/>
            </a:rPr>
            <a:t>線検査と内視鏡検査は、どちらかを選択</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en-US" altLang="ja-JP" sz="1100" b="1">
              <a:latin typeface="HGP創英角ｺﾞｼｯｸUB" panose="020B0900000000000000" pitchFamily="50" charset="-128"/>
              <a:ea typeface="HGP創英角ｺﾞｼｯｸUB" panose="020B0900000000000000" pitchFamily="50" charset="-128"/>
            </a:rPr>
            <a:t>※</a:t>
          </a:r>
          <a:r>
            <a:rPr kumimoji="1" lang="ja-JP" altLang="en-US" sz="1100" b="1">
              <a:latin typeface="HGP創英角ｺﾞｼｯｸUB" panose="020B0900000000000000" pitchFamily="50" charset="-128"/>
              <a:ea typeface="HGP創英角ｺﾞｼｯｸUB" panose="020B0900000000000000" pitchFamily="50" charset="-128"/>
            </a:rPr>
            <a:t>３</a:t>
          </a:r>
          <a:r>
            <a:rPr kumimoji="1" lang="ja-JP" altLang="en-US" sz="1100" b="1">
              <a:latin typeface="BIZ UDPゴシック" panose="020B0400000000000000" pitchFamily="50" charset="-128"/>
              <a:ea typeface="BIZ UDPゴシック" panose="020B0400000000000000" pitchFamily="50" charset="-128"/>
            </a:rPr>
            <a:t>胃内視鏡検査方法は通常の経口カメラ（細径も可）の他、経鼻挿入、鎮静剤使用から</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　　 お選びいただけます。</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en-US" altLang="ja-JP" sz="1100" b="1">
              <a:latin typeface="HGP創英角ｺﾞｼｯｸUB" panose="020B0900000000000000" pitchFamily="50" charset="-128"/>
              <a:ea typeface="HGP創英角ｺﾞｼｯｸUB" panose="020B0900000000000000" pitchFamily="50" charset="-128"/>
            </a:rPr>
            <a:t>※</a:t>
          </a:r>
          <a:r>
            <a:rPr kumimoji="1" lang="ja-JP" altLang="en-US" sz="1100" b="1">
              <a:latin typeface="HGP創英角ｺﾞｼｯｸUB" panose="020B0900000000000000" pitchFamily="50" charset="-128"/>
              <a:ea typeface="HGP創英角ｺﾞｼｯｸUB" panose="020B0900000000000000" pitchFamily="50" charset="-128"/>
            </a:rPr>
            <a:t>４</a:t>
          </a:r>
          <a:r>
            <a:rPr kumimoji="1" lang="ja-JP" altLang="en-US" sz="1100" b="1">
              <a:latin typeface="BIZ UDPゴシック" panose="020B0400000000000000" pitchFamily="50" charset="-128"/>
              <a:ea typeface="BIZ UDPゴシック" panose="020B0400000000000000" pitchFamily="50" charset="-128"/>
            </a:rPr>
            <a:t>鎮静剤使用の場合は別途税込</a:t>
          </a:r>
          <a:r>
            <a:rPr kumimoji="1" lang="en-US" altLang="ja-JP" sz="1100" b="1">
              <a:latin typeface="BIZ UDPゴシック" panose="020B0400000000000000" pitchFamily="50" charset="-128"/>
              <a:ea typeface="BIZ UDPゴシック" panose="020B0400000000000000" pitchFamily="50" charset="-128"/>
            </a:rPr>
            <a:t>3,300</a:t>
          </a:r>
          <a:r>
            <a:rPr kumimoji="1" lang="ja-JP" altLang="en-US" sz="1100" b="1">
              <a:latin typeface="BIZ UDPゴシック" panose="020B0400000000000000" pitchFamily="50" charset="-128"/>
              <a:ea typeface="BIZ UDPゴシック" panose="020B0400000000000000" pitchFamily="50" charset="-128"/>
            </a:rPr>
            <a:t>円が必要です。</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en-US" altLang="ja-JP" sz="1100" b="1">
              <a:latin typeface="HGP創英角ｺﾞｼｯｸUB" panose="020B0900000000000000" pitchFamily="50" charset="-128"/>
              <a:ea typeface="HGP創英角ｺﾞｼｯｸUB" panose="020B0900000000000000" pitchFamily="50" charset="-128"/>
            </a:rPr>
            <a:t>※</a:t>
          </a:r>
          <a:r>
            <a:rPr kumimoji="1" lang="ja-JP" altLang="en-US" sz="1100" b="1">
              <a:latin typeface="HGP創英角ｺﾞｼｯｸUB" panose="020B0900000000000000" pitchFamily="50" charset="-128"/>
              <a:ea typeface="HGP創英角ｺﾞｼｯｸUB" panose="020B0900000000000000" pitchFamily="50" charset="-128"/>
            </a:rPr>
            <a:t>５</a:t>
          </a:r>
          <a:r>
            <a:rPr kumimoji="1" lang="ja-JP" altLang="en-US" sz="1100" b="1">
              <a:latin typeface="BIZ UDPゴシック" panose="020B0400000000000000" pitchFamily="50" charset="-128"/>
              <a:ea typeface="BIZ UDPゴシック" panose="020B0400000000000000" pitchFamily="50" charset="-128"/>
            </a:rPr>
            <a:t>検査終了後にお食事をご用意しております。（ドックコースのみ）</a:t>
          </a:r>
        </a:p>
      </xdr:txBody>
    </xdr:sp>
    <xdr:clientData/>
  </xdr:twoCellAnchor>
  <xdr:twoCellAnchor>
    <xdr:from>
      <xdr:col>20</xdr:col>
      <xdr:colOff>68036</xdr:colOff>
      <xdr:row>64</xdr:row>
      <xdr:rowOff>27215</xdr:rowOff>
    </xdr:from>
    <xdr:to>
      <xdr:col>39</xdr:col>
      <xdr:colOff>149679</xdr:colOff>
      <xdr:row>69</xdr:row>
      <xdr:rowOff>163286</xdr:rowOff>
    </xdr:to>
    <xdr:sp macro="" textlink="">
      <xdr:nvSpPr>
        <xdr:cNvPr id="4" name="正方形/長方形 3"/>
        <xdr:cNvSpPr/>
      </xdr:nvSpPr>
      <xdr:spPr>
        <a:xfrm>
          <a:off x="4620986" y="14981465"/>
          <a:ext cx="5634718" cy="1202871"/>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latin typeface="BIZ UDPゴシック" panose="020B0400000000000000" pitchFamily="50" charset="-128"/>
              <a:ea typeface="BIZ UDPゴシック" panose="020B0400000000000000" pitchFamily="50" charset="-128"/>
            </a:rPr>
            <a:t>・ご加入の健康保険に補助制度が設定されている場合があります。</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latin typeface="BIZ UDPゴシック" panose="020B0400000000000000" pitchFamily="50" charset="-128"/>
              <a:ea typeface="BIZ UDPゴシック" panose="020B0400000000000000" pitchFamily="50" charset="-128"/>
            </a:rPr>
            <a:t>詳しくはご加入の保険団体にお問い合わせください。</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latin typeface="BIZ UDPゴシック" panose="020B0400000000000000" pitchFamily="50" charset="-128"/>
              <a:ea typeface="BIZ UDPゴシック" panose="020B0400000000000000" pitchFamily="50" charset="-128"/>
            </a:rPr>
            <a:t>・当院は全日本病院協会「健康保険組合連合会 日帰り人間ドック実施施設」に認定されております。</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latin typeface="BIZ UDPゴシック" panose="020B0400000000000000" pitchFamily="50" charset="-128"/>
              <a:ea typeface="BIZ UDPゴシック" panose="020B0400000000000000" pitchFamily="50" charset="-128"/>
            </a:rPr>
            <a:t>・料金・コースについては令和</a:t>
          </a:r>
          <a:r>
            <a:rPr kumimoji="1" lang="en-US" altLang="ja-JP" sz="1000" b="1">
              <a:latin typeface="BIZ UDPゴシック" panose="020B0400000000000000" pitchFamily="50" charset="-128"/>
              <a:ea typeface="BIZ UDPゴシック" panose="020B0400000000000000" pitchFamily="50" charset="-128"/>
            </a:rPr>
            <a:t>5</a:t>
          </a:r>
          <a:r>
            <a:rPr kumimoji="1" lang="ja-JP" altLang="en-US" sz="1000" b="1">
              <a:latin typeface="BIZ UDPゴシック" panose="020B0400000000000000" pitchFamily="50" charset="-128"/>
              <a:ea typeface="BIZ UDPゴシック" panose="020B0400000000000000" pitchFamily="50" charset="-128"/>
            </a:rPr>
            <a:t>年</a:t>
          </a:r>
          <a:r>
            <a:rPr kumimoji="1" lang="en-US" altLang="ja-JP" sz="1000" b="1">
              <a:latin typeface="BIZ UDPゴシック" panose="020B0400000000000000" pitchFamily="50" charset="-128"/>
              <a:ea typeface="BIZ UDPゴシック" panose="020B0400000000000000" pitchFamily="50" charset="-128"/>
            </a:rPr>
            <a:t>4</a:t>
          </a:r>
          <a:r>
            <a:rPr kumimoji="1" lang="ja-JP" altLang="en-US" sz="1000" b="1">
              <a:latin typeface="BIZ UDPゴシック" panose="020B0400000000000000" pitchFamily="50" charset="-128"/>
              <a:ea typeface="BIZ UDPゴシック" panose="020B0400000000000000" pitchFamily="50" charset="-128"/>
            </a:rPr>
            <a:t>月</a:t>
          </a:r>
          <a:r>
            <a:rPr kumimoji="1" lang="en-US" altLang="ja-JP" sz="1000" b="1">
              <a:latin typeface="BIZ UDPゴシック" panose="020B0400000000000000" pitchFamily="50" charset="-128"/>
              <a:ea typeface="BIZ UDPゴシック" panose="020B0400000000000000" pitchFamily="50" charset="-128"/>
            </a:rPr>
            <a:t>1</a:t>
          </a:r>
          <a:r>
            <a:rPr kumimoji="1" lang="ja-JP" altLang="en-US" sz="1000" b="1">
              <a:latin typeface="BIZ UDPゴシック" panose="020B0400000000000000" pitchFamily="50" charset="-128"/>
              <a:ea typeface="BIZ UDPゴシック" panose="020B0400000000000000" pitchFamily="50" charset="-128"/>
            </a:rPr>
            <a:t>日現在のものとなります。</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b="1">
              <a:latin typeface="BIZ UDPゴシック" panose="020B0400000000000000" pitchFamily="50" charset="-128"/>
              <a:ea typeface="BIZ UDPゴシック" panose="020B0400000000000000" pitchFamily="50" charset="-128"/>
            </a:rPr>
            <a:t>料金及びコース（オプション）内容は年度内においても、若干の変更が生じる場合がございます。</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latin typeface="BIZ UDPゴシック" panose="020B0400000000000000" pitchFamily="50" charset="-128"/>
              <a:ea typeface="BIZ UDPゴシック" panose="020B0400000000000000" pitchFamily="50" charset="-128"/>
            </a:rPr>
            <a:t>予めご了承ください。</a:t>
          </a:r>
        </a:p>
      </xdr:txBody>
    </xdr:sp>
    <xdr:clientData/>
  </xdr:twoCellAnchor>
  <xdr:twoCellAnchor>
    <xdr:from>
      <xdr:col>21</xdr:col>
      <xdr:colOff>108857</xdr:colOff>
      <xdr:row>54</xdr:row>
      <xdr:rowOff>81643</xdr:rowOff>
    </xdr:from>
    <xdr:to>
      <xdr:col>34</xdr:col>
      <xdr:colOff>272143</xdr:colOff>
      <xdr:row>63</xdr:row>
      <xdr:rowOff>13608</xdr:rowOff>
    </xdr:to>
    <xdr:sp macro="" textlink="">
      <xdr:nvSpPr>
        <xdr:cNvPr id="5" name="角丸四角形吹き出し 4"/>
        <xdr:cNvSpPr/>
      </xdr:nvSpPr>
      <xdr:spPr>
        <a:xfrm>
          <a:off x="4880882" y="13197568"/>
          <a:ext cx="4030436" cy="1598840"/>
        </a:xfrm>
        <a:prstGeom prst="wedgeRoundRectCallout">
          <a:avLst>
            <a:gd name="adj1" fmla="val 68036"/>
            <a:gd name="adj2" fmla="val -10978"/>
            <a:gd name="adj3" fmla="val 16667"/>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UD デジタル 教科書体 NK-B" panose="02020700000000000000" pitchFamily="18" charset="-128"/>
              <a:ea typeface="UD デジタル 教科書体 NK-B" panose="02020700000000000000" pitchFamily="18" charset="-128"/>
            </a:rPr>
            <a:t>お申込み・お問い合わせは下記へ</a:t>
          </a:r>
          <a:endParaRPr kumimoji="1" lang="en-US" altLang="ja-JP" sz="2000" b="1">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2000" b="1">
              <a:solidFill>
                <a:sysClr val="windowText" lastClr="000000"/>
              </a:solidFill>
              <a:latin typeface="UD デジタル 教科書体 NK-B" panose="02020700000000000000" pitchFamily="18" charset="-128"/>
              <a:ea typeface="UD デジタル 教科書体 NK-B" panose="02020700000000000000" pitchFamily="18" charset="-128"/>
            </a:rPr>
            <a:t>日野記念病院　健診健康管理室</a:t>
          </a:r>
          <a:endParaRPr kumimoji="1" lang="en-US" altLang="ja-JP" sz="2000" b="1">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2400" b="1">
              <a:solidFill>
                <a:srgbClr val="FF0000"/>
              </a:solidFill>
              <a:latin typeface="BIZ UDPゴシック" panose="020B0400000000000000" pitchFamily="50" charset="-128"/>
              <a:ea typeface="BIZ UDPゴシック" panose="020B0400000000000000" pitchFamily="50" charset="-128"/>
            </a:rPr>
            <a:t>0748-52-4725</a:t>
          </a:r>
          <a:r>
            <a:rPr kumimoji="1" lang="ja-JP" altLang="en-US" sz="2400" b="1">
              <a:solidFill>
                <a:srgbClr val="FF0000"/>
              </a:solidFill>
              <a:latin typeface="BIZ UDPゴシック" panose="020B0400000000000000" pitchFamily="50" charset="-128"/>
              <a:ea typeface="BIZ UDPゴシック" panose="020B0400000000000000" pitchFamily="50" charset="-128"/>
            </a:rPr>
            <a:t>（直通）</a:t>
          </a:r>
        </a:p>
      </xdr:txBody>
    </xdr:sp>
    <xdr:clientData/>
  </xdr:twoCellAnchor>
  <xdr:twoCellAnchor editAs="oneCell">
    <xdr:from>
      <xdr:col>10</xdr:col>
      <xdr:colOff>108857</xdr:colOff>
      <xdr:row>0</xdr:row>
      <xdr:rowOff>13607</xdr:rowOff>
    </xdr:from>
    <xdr:to>
      <xdr:col>12</xdr:col>
      <xdr:colOff>120079</xdr:colOff>
      <xdr:row>2</xdr:row>
      <xdr:rowOff>1</xdr:rowOff>
    </xdr:to>
    <xdr:pic>
      <xdr:nvPicPr>
        <xdr:cNvPr id="6" name="図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1057" y="13607"/>
          <a:ext cx="449372" cy="367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49695</xdr:colOff>
      <xdr:row>34</xdr:row>
      <xdr:rowOff>115956</xdr:rowOff>
    </xdr:from>
    <xdr:to>
      <xdr:col>22</xdr:col>
      <xdr:colOff>66261</xdr:colOff>
      <xdr:row>40</xdr:row>
      <xdr:rowOff>115957</xdr:rowOff>
    </xdr:to>
    <xdr:sp macro="" textlink="">
      <xdr:nvSpPr>
        <xdr:cNvPr id="2" name="角丸四角形吹き出し 1"/>
        <xdr:cNvSpPr/>
      </xdr:nvSpPr>
      <xdr:spPr>
        <a:xfrm>
          <a:off x="516420" y="10393431"/>
          <a:ext cx="3969441" cy="1314451"/>
        </a:xfrm>
        <a:prstGeom prst="wedgeRoundRectCallout">
          <a:avLst>
            <a:gd name="adj1" fmla="val 62789"/>
            <a:gd name="adj2" fmla="val -11413"/>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latin typeface="UD デジタル 教科書体 NK-B" panose="02020700000000000000" pitchFamily="18" charset="-128"/>
              <a:ea typeface="UD デジタル 教科書体 NK-B" panose="02020700000000000000" pitchFamily="18" charset="-128"/>
            </a:rPr>
            <a:t>お申込み・お問い合わせは下記へ</a:t>
          </a:r>
          <a:endParaRPr kumimoji="1" lang="en-US" altLang="ja-JP" sz="1800" b="1">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600" b="1">
              <a:solidFill>
                <a:sysClr val="windowText" lastClr="000000"/>
              </a:solidFill>
              <a:latin typeface="UD デジタル 教科書体 NK-B" panose="02020700000000000000" pitchFamily="18" charset="-128"/>
              <a:ea typeface="UD デジタル 教科書体 NK-B" panose="02020700000000000000" pitchFamily="18" charset="-128"/>
            </a:rPr>
            <a:t>日野記念病院　健診健康管理室</a:t>
          </a:r>
          <a:endParaRPr kumimoji="1" lang="en-US" altLang="ja-JP" sz="1600" b="1">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2000" b="1">
              <a:solidFill>
                <a:srgbClr val="FF0000"/>
              </a:solidFill>
              <a:latin typeface="BIZ UDPゴシック" panose="020B0400000000000000" pitchFamily="50" charset="-128"/>
              <a:ea typeface="BIZ UDPゴシック" panose="020B0400000000000000" pitchFamily="50" charset="-128"/>
            </a:rPr>
            <a:t>0748-52-4725</a:t>
          </a:r>
          <a:r>
            <a:rPr kumimoji="1" lang="ja-JP" altLang="en-US" sz="2000" b="1">
              <a:solidFill>
                <a:srgbClr val="FF0000"/>
              </a:solidFill>
              <a:latin typeface="BIZ UDPゴシック" panose="020B0400000000000000" pitchFamily="50" charset="-128"/>
              <a:ea typeface="BIZ UDPゴシック" panose="020B0400000000000000" pitchFamily="50" charset="-128"/>
            </a:rPr>
            <a:t>（直通）</a:t>
          </a:r>
        </a:p>
      </xdr:txBody>
    </xdr:sp>
    <xdr:clientData/>
  </xdr:twoCellAnchor>
  <xdr:twoCellAnchor editAs="oneCell">
    <xdr:from>
      <xdr:col>25</xdr:col>
      <xdr:colOff>489</xdr:colOff>
      <xdr:row>34</xdr:row>
      <xdr:rowOff>67241</xdr:rowOff>
    </xdr:from>
    <xdr:to>
      <xdr:col>31</xdr:col>
      <xdr:colOff>57978</xdr:colOff>
      <xdr:row>40</xdr:row>
      <xdr:rowOff>82828</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5889" y="10344716"/>
          <a:ext cx="1381464" cy="1330037"/>
        </a:xfrm>
        <a:prstGeom prst="rect">
          <a:avLst/>
        </a:prstGeom>
      </xdr:spPr>
    </xdr:pic>
    <xdr:clientData/>
  </xdr:twoCellAnchor>
  <xdr:twoCellAnchor editAs="oneCell">
    <xdr:from>
      <xdr:col>0</xdr:col>
      <xdr:colOff>120921</xdr:colOff>
      <xdr:row>40</xdr:row>
      <xdr:rowOff>207065</xdr:rowOff>
    </xdr:from>
    <xdr:to>
      <xdr:col>2</xdr:col>
      <xdr:colOff>78055</xdr:colOff>
      <xdr:row>41</xdr:row>
      <xdr:rowOff>215348</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921" y="11798990"/>
          <a:ext cx="280984" cy="2273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8</xdr:row>
          <xdr:rowOff>38100</xdr:rowOff>
        </xdr:from>
        <xdr:to>
          <xdr:col>6</xdr:col>
          <xdr:colOff>962025</xdr:colOff>
          <xdr:row>8</xdr:row>
          <xdr:rowOff>371475</xdr:rowOff>
        </xdr:to>
        <xdr:sp macro="" textlink="">
          <xdr:nvSpPr>
            <xdr:cNvPr id="7047" name="Group Box 903" hidden="1">
              <a:extLst>
                <a:ext uri="{63B3BB69-23CF-44E3-9099-C40C66FF867C}">
                  <a14:compatExt spid="_x0000_s70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38100</xdr:rowOff>
        </xdr:from>
        <xdr:to>
          <xdr:col>6</xdr:col>
          <xdr:colOff>962025</xdr:colOff>
          <xdr:row>9</xdr:row>
          <xdr:rowOff>371475</xdr:rowOff>
        </xdr:to>
        <xdr:sp macro="" textlink="">
          <xdr:nvSpPr>
            <xdr:cNvPr id="7050" name="Group Box 906" hidden="1">
              <a:extLst>
                <a:ext uri="{63B3BB69-23CF-44E3-9099-C40C66FF867C}">
                  <a14:compatExt spid="_x0000_s7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38100</xdr:rowOff>
        </xdr:from>
        <xdr:to>
          <xdr:col>6</xdr:col>
          <xdr:colOff>962025</xdr:colOff>
          <xdr:row>10</xdr:row>
          <xdr:rowOff>371475</xdr:rowOff>
        </xdr:to>
        <xdr:sp macro="" textlink="">
          <xdr:nvSpPr>
            <xdr:cNvPr id="7053" name="Group Box 909" hidden="1">
              <a:extLst>
                <a:ext uri="{63B3BB69-23CF-44E3-9099-C40C66FF867C}">
                  <a14:compatExt spid="_x0000_s7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38100</xdr:rowOff>
        </xdr:from>
        <xdr:to>
          <xdr:col>6</xdr:col>
          <xdr:colOff>962025</xdr:colOff>
          <xdr:row>11</xdr:row>
          <xdr:rowOff>371475</xdr:rowOff>
        </xdr:to>
        <xdr:sp macro="" textlink="">
          <xdr:nvSpPr>
            <xdr:cNvPr id="7056" name="Group Box 912" hidden="1">
              <a:extLst>
                <a:ext uri="{63B3BB69-23CF-44E3-9099-C40C66FF867C}">
                  <a14:compatExt spid="_x0000_s7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38100</xdr:rowOff>
        </xdr:from>
        <xdr:to>
          <xdr:col>6</xdr:col>
          <xdr:colOff>962025</xdr:colOff>
          <xdr:row>12</xdr:row>
          <xdr:rowOff>371475</xdr:rowOff>
        </xdr:to>
        <xdr:sp macro="" textlink="">
          <xdr:nvSpPr>
            <xdr:cNvPr id="7059" name="Group Box 915" hidden="1">
              <a:extLst>
                <a:ext uri="{63B3BB69-23CF-44E3-9099-C40C66FF867C}">
                  <a14:compatExt spid="_x0000_s7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38100</xdr:rowOff>
        </xdr:from>
        <xdr:to>
          <xdr:col>6</xdr:col>
          <xdr:colOff>962025</xdr:colOff>
          <xdr:row>13</xdr:row>
          <xdr:rowOff>371475</xdr:rowOff>
        </xdr:to>
        <xdr:sp macro="" textlink="">
          <xdr:nvSpPr>
            <xdr:cNvPr id="7062" name="Group Box 918" hidden="1">
              <a:extLst>
                <a:ext uri="{63B3BB69-23CF-44E3-9099-C40C66FF867C}">
                  <a14:compatExt spid="_x0000_s7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6</xdr:col>
          <xdr:colOff>962025</xdr:colOff>
          <xdr:row>14</xdr:row>
          <xdr:rowOff>371475</xdr:rowOff>
        </xdr:to>
        <xdr:sp macro="" textlink="">
          <xdr:nvSpPr>
            <xdr:cNvPr id="7065" name="Group Box 921" hidden="1">
              <a:extLst>
                <a:ext uri="{63B3BB69-23CF-44E3-9099-C40C66FF867C}">
                  <a14:compatExt spid="_x0000_s7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38100</xdr:rowOff>
        </xdr:from>
        <xdr:to>
          <xdr:col>7</xdr:col>
          <xdr:colOff>0</xdr:colOff>
          <xdr:row>15</xdr:row>
          <xdr:rowOff>371475</xdr:rowOff>
        </xdr:to>
        <xdr:sp macro="" textlink="">
          <xdr:nvSpPr>
            <xdr:cNvPr id="7068" name="Group Box 924" hidden="1">
              <a:extLst>
                <a:ext uri="{63B3BB69-23CF-44E3-9099-C40C66FF867C}">
                  <a14:compatExt spid="_x0000_s7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38100</xdr:rowOff>
        </xdr:from>
        <xdr:to>
          <xdr:col>6</xdr:col>
          <xdr:colOff>962025</xdr:colOff>
          <xdr:row>16</xdr:row>
          <xdr:rowOff>371475</xdr:rowOff>
        </xdr:to>
        <xdr:sp macro="" textlink="">
          <xdr:nvSpPr>
            <xdr:cNvPr id="7071" name="Group Box 927" hidden="1">
              <a:extLst>
                <a:ext uri="{63B3BB69-23CF-44E3-9099-C40C66FF867C}">
                  <a14:compatExt spid="_x0000_s7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38100</xdr:rowOff>
        </xdr:from>
        <xdr:to>
          <xdr:col>6</xdr:col>
          <xdr:colOff>962025</xdr:colOff>
          <xdr:row>17</xdr:row>
          <xdr:rowOff>371475</xdr:rowOff>
        </xdr:to>
        <xdr:sp macro="" textlink="">
          <xdr:nvSpPr>
            <xdr:cNvPr id="7074" name="Group Box 930" hidden="1">
              <a:extLst>
                <a:ext uri="{63B3BB69-23CF-44E3-9099-C40C66FF867C}">
                  <a14:compatExt spid="_x0000_s7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38100</xdr:rowOff>
        </xdr:from>
        <xdr:to>
          <xdr:col>6</xdr:col>
          <xdr:colOff>962025</xdr:colOff>
          <xdr:row>18</xdr:row>
          <xdr:rowOff>371475</xdr:rowOff>
        </xdr:to>
        <xdr:sp macro="" textlink="">
          <xdr:nvSpPr>
            <xdr:cNvPr id="7077" name="Group Box 933" hidden="1">
              <a:extLst>
                <a:ext uri="{63B3BB69-23CF-44E3-9099-C40C66FF867C}">
                  <a14:compatExt spid="_x0000_s7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38100</xdr:rowOff>
        </xdr:from>
        <xdr:to>
          <xdr:col>6</xdr:col>
          <xdr:colOff>962025</xdr:colOff>
          <xdr:row>19</xdr:row>
          <xdr:rowOff>371475</xdr:rowOff>
        </xdr:to>
        <xdr:sp macro="" textlink="">
          <xdr:nvSpPr>
            <xdr:cNvPr id="7080" name="Group Box 936" hidden="1">
              <a:extLst>
                <a:ext uri="{63B3BB69-23CF-44E3-9099-C40C66FF867C}">
                  <a14:compatExt spid="_x0000_s7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6</xdr:col>
          <xdr:colOff>962025</xdr:colOff>
          <xdr:row>20</xdr:row>
          <xdr:rowOff>371475</xdr:rowOff>
        </xdr:to>
        <xdr:sp macro="" textlink="">
          <xdr:nvSpPr>
            <xdr:cNvPr id="7083" name="Group Box 939" hidden="1">
              <a:extLst>
                <a:ext uri="{63B3BB69-23CF-44E3-9099-C40C66FF867C}">
                  <a14:compatExt spid="_x0000_s70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38100</xdr:rowOff>
        </xdr:from>
        <xdr:to>
          <xdr:col>6</xdr:col>
          <xdr:colOff>962025</xdr:colOff>
          <xdr:row>21</xdr:row>
          <xdr:rowOff>371475</xdr:rowOff>
        </xdr:to>
        <xdr:sp macro="" textlink="">
          <xdr:nvSpPr>
            <xdr:cNvPr id="7086" name="Group Box 942" hidden="1">
              <a:extLst>
                <a:ext uri="{63B3BB69-23CF-44E3-9099-C40C66FF867C}">
                  <a14:compatExt spid="_x0000_s7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38100</xdr:rowOff>
        </xdr:from>
        <xdr:to>
          <xdr:col>6</xdr:col>
          <xdr:colOff>962025</xdr:colOff>
          <xdr:row>22</xdr:row>
          <xdr:rowOff>371475</xdr:rowOff>
        </xdr:to>
        <xdr:sp macro="" textlink="">
          <xdr:nvSpPr>
            <xdr:cNvPr id="7089" name="Group Box 945" hidden="1">
              <a:extLst>
                <a:ext uri="{63B3BB69-23CF-44E3-9099-C40C66FF867C}">
                  <a14:compatExt spid="_x0000_s7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38100</xdr:rowOff>
        </xdr:from>
        <xdr:to>
          <xdr:col>6</xdr:col>
          <xdr:colOff>962025</xdr:colOff>
          <xdr:row>23</xdr:row>
          <xdr:rowOff>371475</xdr:rowOff>
        </xdr:to>
        <xdr:sp macro="" textlink="">
          <xdr:nvSpPr>
            <xdr:cNvPr id="7092" name="Group Box 948" hidden="1">
              <a:extLst>
                <a:ext uri="{63B3BB69-23CF-44E3-9099-C40C66FF867C}">
                  <a14:compatExt spid="_x0000_s7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38100</xdr:rowOff>
        </xdr:from>
        <xdr:to>
          <xdr:col>6</xdr:col>
          <xdr:colOff>962025</xdr:colOff>
          <xdr:row>24</xdr:row>
          <xdr:rowOff>371475</xdr:rowOff>
        </xdr:to>
        <xdr:sp macro="" textlink="">
          <xdr:nvSpPr>
            <xdr:cNvPr id="7095" name="Group Box 951" hidden="1">
              <a:extLst>
                <a:ext uri="{63B3BB69-23CF-44E3-9099-C40C66FF867C}">
                  <a14:compatExt spid="_x0000_s7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38100</xdr:rowOff>
        </xdr:from>
        <xdr:to>
          <xdr:col>6</xdr:col>
          <xdr:colOff>962025</xdr:colOff>
          <xdr:row>25</xdr:row>
          <xdr:rowOff>371475</xdr:rowOff>
        </xdr:to>
        <xdr:sp macro="" textlink="">
          <xdr:nvSpPr>
            <xdr:cNvPr id="7098" name="Group Box 954" hidden="1">
              <a:extLst>
                <a:ext uri="{63B3BB69-23CF-44E3-9099-C40C66FF867C}">
                  <a14:compatExt spid="_x0000_s7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38100</xdr:rowOff>
        </xdr:from>
        <xdr:to>
          <xdr:col>6</xdr:col>
          <xdr:colOff>962025</xdr:colOff>
          <xdr:row>26</xdr:row>
          <xdr:rowOff>371475</xdr:rowOff>
        </xdr:to>
        <xdr:sp macro="" textlink="">
          <xdr:nvSpPr>
            <xdr:cNvPr id="7101" name="Group Box 957" hidden="1">
              <a:extLst>
                <a:ext uri="{63B3BB69-23CF-44E3-9099-C40C66FF867C}">
                  <a14:compatExt spid="_x0000_s7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38100</xdr:rowOff>
        </xdr:from>
        <xdr:to>
          <xdr:col>6</xdr:col>
          <xdr:colOff>962025</xdr:colOff>
          <xdr:row>27</xdr:row>
          <xdr:rowOff>371475</xdr:rowOff>
        </xdr:to>
        <xdr:sp macro="" textlink="">
          <xdr:nvSpPr>
            <xdr:cNvPr id="7104" name="Group Box 960" hidden="1">
              <a:extLst>
                <a:ext uri="{63B3BB69-23CF-44E3-9099-C40C66FF867C}">
                  <a14:compatExt spid="_x0000_s7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38100</xdr:rowOff>
        </xdr:from>
        <xdr:to>
          <xdr:col>6</xdr:col>
          <xdr:colOff>962025</xdr:colOff>
          <xdr:row>28</xdr:row>
          <xdr:rowOff>371475</xdr:rowOff>
        </xdr:to>
        <xdr:sp macro="" textlink="">
          <xdr:nvSpPr>
            <xdr:cNvPr id="7107" name="Group Box 963" hidden="1">
              <a:extLst>
                <a:ext uri="{63B3BB69-23CF-44E3-9099-C40C66FF867C}">
                  <a14:compatExt spid="_x0000_s7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38100</xdr:rowOff>
        </xdr:from>
        <xdr:to>
          <xdr:col>6</xdr:col>
          <xdr:colOff>962025</xdr:colOff>
          <xdr:row>29</xdr:row>
          <xdr:rowOff>371475</xdr:rowOff>
        </xdr:to>
        <xdr:sp macro="" textlink="">
          <xdr:nvSpPr>
            <xdr:cNvPr id="7110" name="Group Box 966" hidden="1">
              <a:extLst>
                <a:ext uri="{63B3BB69-23CF-44E3-9099-C40C66FF867C}">
                  <a14:compatExt spid="_x0000_s7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xdr:rowOff>
        </xdr:from>
        <xdr:to>
          <xdr:col>6</xdr:col>
          <xdr:colOff>962025</xdr:colOff>
          <xdr:row>30</xdr:row>
          <xdr:rowOff>371475</xdr:rowOff>
        </xdr:to>
        <xdr:sp macro="" textlink="">
          <xdr:nvSpPr>
            <xdr:cNvPr id="7113" name="Group Box 969" hidden="1">
              <a:extLst>
                <a:ext uri="{63B3BB69-23CF-44E3-9099-C40C66FF867C}">
                  <a14:compatExt spid="_x0000_s7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38100</xdr:rowOff>
        </xdr:from>
        <xdr:to>
          <xdr:col>6</xdr:col>
          <xdr:colOff>962025</xdr:colOff>
          <xdr:row>31</xdr:row>
          <xdr:rowOff>371475</xdr:rowOff>
        </xdr:to>
        <xdr:sp macro="" textlink="">
          <xdr:nvSpPr>
            <xdr:cNvPr id="7116" name="Group Box 972" hidden="1">
              <a:extLst>
                <a:ext uri="{63B3BB69-23CF-44E3-9099-C40C66FF867C}">
                  <a14:compatExt spid="_x0000_s7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38100</xdr:rowOff>
        </xdr:from>
        <xdr:to>
          <xdr:col>6</xdr:col>
          <xdr:colOff>962025</xdr:colOff>
          <xdr:row>32</xdr:row>
          <xdr:rowOff>371475</xdr:rowOff>
        </xdr:to>
        <xdr:sp macro="" textlink="">
          <xdr:nvSpPr>
            <xdr:cNvPr id="7119" name="Group Box 975" hidden="1">
              <a:extLst>
                <a:ext uri="{63B3BB69-23CF-44E3-9099-C40C66FF867C}">
                  <a14:compatExt spid="_x0000_s7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38100</xdr:rowOff>
        </xdr:from>
        <xdr:to>
          <xdr:col>6</xdr:col>
          <xdr:colOff>962025</xdr:colOff>
          <xdr:row>33</xdr:row>
          <xdr:rowOff>371475</xdr:rowOff>
        </xdr:to>
        <xdr:sp macro="" textlink="">
          <xdr:nvSpPr>
            <xdr:cNvPr id="7122" name="Group Box 978" hidden="1">
              <a:extLst>
                <a:ext uri="{63B3BB69-23CF-44E3-9099-C40C66FF867C}">
                  <a14:compatExt spid="_x0000_s7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38100</xdr:rowOff>
        </xdr:from>
        <xdr:to>
          <xdr:col>6</xdr:col>
          <xdr:colOff>962025</xdr:colOff>
          <xdr:row>34</xdr:row>
          <xdr:rowOff>371475</xdr:rowOff>
        </xdr:to>
        <xdr:sp macro="" textlink="">
          <xdr:nvSpPr>
            <xdr:cNvPr id="7125" name="Group Box 981" hidden="1">
              <a:extLst>
                <a:ext uri="{63B3BB69-23CF-44E3-9099-C40C66FF867C}">
                  <a14:compatExt spid="_x0000_s7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38100</xdr:rowOff>
        </xdr:from>
        <xdr:to>
          <xdr:col>6</xdr:col>
          <xdr:colOff>962025</xdr:colOff>
          <xdr:row>35</xdr:row>
          <xdr:rowOff>371475</xdr:rowOff>
        </xdr:to>
        <xdr:sp macro="" textlink="">
          <xdr:nvSpPr>
            <xdr:cNvPr id="7128" name="Group Box 984" hidden="1">
              <a:extLst>
                <a:ext uri="{63B3BB69-23CF-44E3-9099-C40C66FF867C}">
                  <a14:compatExt spid="_x0000_s7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38100</xdr:rowOff>
        </xdr:from>
        <xdr:to>
          <xdr:col>6</xdr:col>
          <xdr:colOff>962025</xdr:colOff>
          <xdr:row>36</xdr:row>
          <xdr:rowOff>371475</xdr:rowOff>
        </xdr:to>
        <xdr:sp macro="" textlink="">
          <xdr:nvSpPr>
            <xdr:cNvPr id="7131" name="Group Box 987" hidden="1">
              <a:extLst>
                <a:ext uri="{63B3BB69-23CF-44E3-9099-C40C66FF867C}">
                  <a14:compatExt spid="_x0000_s7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38100</xdr:rowOff>
        </xdr:from>
        <xdr:to>
          <xdr:col>6</xdr:col>
          <xdr:colOff>962025</xdr:colOff>
          <xdr:row>37</xdr:row>
          <xdr:rowOff>371475</xdr:rowOff>
        </xdr:to>
        <xdr:sp macro="" textlink="">
          <xdr:nvSpPr>
            <xdr:cNvPr id="7134" name="Group Box 990" hidden="1">
              <a:extLst>
                <a:ext uri="{63B3BB69-23CF-44E3-9099-C40C66FF867C}">
                  <a14:compatExt spid="_x0000_s7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38100</xdr:rowOff>
        </xdr:from>
        <xdr:to>
          <xdr:col>6</xdr:col>
          <xdr:colOff>962025</xdr:colOff>
          <xdr:row>38</xdr:row>
          <xdr:rowOff>371475</xdr:rowOff>
        </xdr:to>
        <xdr:sp macro="" textlink="">
          <xdr:nvSpPr>
            <xdr:cNvPr id="7137" name="Group Box 993" hidden="1">
              <a:extLst>
                <a:ext uri="{63B3BB69-23CF-44E3-9099-C40C66FF867C}">
                  <a14:compatExt spid="_x0000_s7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38100</xdr:rowOff>
        </xdr:from>
        <xdr:to>
          <xdr:col>6</xdr:col>
          <xdr:colOff>962025</xdr:colOff>
          <xdr:row>39</xdr:row>
          <xdr:rowOff>371475</xdr:rowOff>
        </xdr:to>
        <xdr:sp macro="" textlink="">
          <xdr:nvSpPr>
            <xdr:cNvPr id="7140" name="Group Box 996" hidden="1">
              <a:extLst>
                <a:ext uri="{63B3BB69-23CF-44E3-9099-C40C66FF867C}">
                  <a14:compatExt spid="_x0000_s7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6</xdr:col>
          <xdr:colOff>962025</xdr:colOff>
          <xdr:row>40</xdr:row>
          <xdr:rowOff>371475</xdr:rowOff>
        </xdr:to>
        <xdr:sp macro="" textlink="">
          <xdr:nvSpPr>
            <xdr:cNvPr id="7143" name="Group Box 999" hidden="1">
              <a:extLst>
                <a:ext uri="{63B3BB69-23CF-44E3-9099-C40C66FF867C}">
                  <a14:compatExt spid="_x0000_s7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38100</xdr:rowOff>
        </xdr:from>
        <xdr:to>
          <xdr:col>6</xdr:col>
          <xdr:colOff>962025</xdr:colOff>
          <xdr:row>41</xdr:row>
          <xdr:rowOff>371475</xdr:rowOff>
        </xdr:to>
        <xdr:sp macro="" textlink="">
          <xdr:nvSpPr>
            <xdr:cNvPr id="7146" name="Group Box 1002" hidden="1">
              <a:extLst>
                <a:ext uri="{63B3BB69-23CF-44E3-9099-C40C66FF867C}">
                  <a14:compatExt spid="_x0000_s7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38100</xdr:rowOff>
        </xdr:from>
        <xdr:to>
          <xdr:col>6</xdr:col>
          <xdr:colOff>962025</xdr:colOff>
          <xdr:row>42</xdr:row>
          <xdr:rowOff>371475</xdr:rowOff>
        </xdr:to>
        <xdr:sp macro="" textlink="">
          <xdr:nvSpPr>
            <xdr:cNvPr id="7149" name="Group Box 1005" hidden="1">
              <a:extLst>
                <a:ext uri="{63B3BB69-23CF-44E3-9099-C40C66FF867C}">
                  <a14:compatExt spid="_x0000_s7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xdr:row>
          <xdr:rowOff>38100</xdr:rowOff>
        </xdr:from>
        <xdr:to>
          <xdr:col>6</xdr:col>
          <xdr:colOff>962025</xdr:colOff>
          <xdr:row>43</xdr:row>
          <xdr:rowOff>371475</xdr:rowOff>
        </xdr:to>
        <xdr:sp macro="" textlink="">
          <xdr:nvSpPr>
            <xdr:cNvPr id="7152" name="Group Box 1008" hidden="1">
              <a:extLst>
                <a:ext uri="{63B3BB69-23CF-44E3-9099-C40C66FF867C}">
                  <a14:compatExt spid="_x0000_s7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38100</xdr:rowOff>
        </xdr:from>
        <xdr:to>
          <xdr:col>6</xdr:col>
          <xdr:colOff>962025</xdr:colOff>
          <xdr:row>44</xdr:row>
          <xdr:rowOff>371475</xdr:rowOff>
        </xdr:to>
        <xdr:sp macro="" textlink="">
          <xdr:nvSpPr>
            <xdr:cNvPr id="7155" name="Group Box 1011" hidden="1">
              <a:extLst>
                <a:ext uri="{63B3BB69-23CF-44E3-9099-C40C66FF867C}">
                  <a14:compatExt spid="_x0000_s7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38100</xdr:rowOff>
        </xdr:from>
        <xdr:to>
          <xdr:col>6</xdr:col>
          <xdr:colOff>962025</xdr:colOff>
          <xdr:row>45</xdr:row>
          <xdr:rowOff>371475</xdr:rowOff>
        </xdr:to>
        <xdr:sp macro="" textlink="">
          <xdr:nvSpPr>
            <xdr:cNvPr id="7158" name="Group Box 1014" hidden="1">
              <a:extLst>
                <a:ext uri="{63B3BB69-23CF-44E3-9099-C40C66FF867C}">
                  <a14:compatExt spid="_x0000_s7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38100</xdr:rowOff>
        </xdr:from>
        <xdr:to>
          <xdr:col>6</xdr:col>
          <xdr:colOff>962025</xdr:colOff>
          <xdr:row>46</xdr:row>
          <xdr:rowOff>371475</xdr:rowOff>
        </xdr:to>
        <xdr:sp macro="" textlink="">
          <xdr:nvSpPr>
            <xdr:cNvPr id="7161" name="Group Box 1017" hidden="1">
              <a:extLst>
                <a:ext uri="{63B3BB69-23CF-44E3-9099-C40C66FF867C}">
                  <a14:compatExt spid="_x0000_s7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38100</xdr:rowOff>
        </xdr:from>
        <xdr:to>
          <xdr:col>6</xdr:col>
          <xdr:colOff>962025</xdr:colOff>
          <xdr:row>47</xdr:row>
          <xdr:rowOff>371475</xdr:rowOff>
        </xdr:to>
        <xdr:sp macro="" textlink="">
          <xdr:nvSpPr>
            <xdr:cNvPr id="7164" name="Group Box 1020" hidden="1">
              <a:extLst>
                <a:ext uri="{63B3BB69-23CF-44E3-9099-C40C66FF867C}">
                  <a14:compatExt spid="_x0000_s7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38100</xdr:rowOff>
        </xdr:from>
        <xdr:to>
          <xdr:col>6</xdr:col>
          <xdr:colOff>962025</xdr:colOff>
          <xdr:row>48</xdr:row>
          <xdr:rowOff>371475</xdr:rowOff>
        </xdr:to>
        <xdr:sp macro="" textlink="">
          <xdr:nvSpPr>
            <xdr:cNvPr id="7167" name="Group Box 1023" hidden="1">
              <a:extLst>
                <a:ext uri="{63B3BB69-23CF-44E3-9099-C40C66FF867C}">
                  <a14:compatExt spid="_x0000_s7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38100</xdr:rowOff>
        </xdr:from>
        <xdr:to>
          <xdr:col>6</xdr:col>
          <xdr:colOff>962025</xdr:colOff>
          <xdr:row>49</xdr:row>
          <xdr:rowOff>371475</xdr:rowOff>
        </xdr:to>
        <xdr:sp macro="" textlink="">
          <xdr:nvSpPr>
            <xdr:cNvPr id="7170" name="Group Box 1026" hidden="1">
              <a:extLst>
                <a:ext uri="{63B3BB69-23CF-44E3-9099-C40C66FF867C}">
                  <a14:compatExt spid="_x0000_s7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38100</xdr:rowOff>
        </xdr:from>
        <xdr:to>
          <xdr:col>6</xdr:col>
          <xdr:colOff>962025</xdr:colOff>
          <xdr:row>50</xdr:row>
          <xdr:rowOff>371475</xdr:rowOff>
        </xdr:to>
        <xdr:sp macro="" textlink="">
          <xdr:nvSpPr>
            <xdr:cNvPr id="7173" name="Group Box 1029" hidden="1">
              <a:extLst>
                <a:ext uri="{63B3BB69-23CF-44E3-9099-C40C66FF867C}">
                  <a14:compatExt spid="_x0000_s7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38100</xdr:rowOff>
        </xdr:from>
        <xdr:to>
          <xdr:col>6</xdr:col>
          <xdr:colOff>962025</xdr:colOff>
          <xdr:row>51</xdr:row>
          <xdr:rowOff>371475</xdr:rowOff>
        </xdr:to>
        <xdr:sp macro="" textlink="">
          <xdr:nvSpPr>
            <xdr:cNvPr id="7176" name="Group Box 1032" hidden="1">
              <a:extLst>
                <a:ext uri="{63B3BB69-23CF-44E3-9099-C40C66FF867C}">
                  <a14:compatExt spid="_x0000_s7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38100</xdr:rowOff>
        </xdr:from>
        <xdr:to>
          <xdr:col>6</xdr:col>
          <xdr:colOff>962025</xdr:colOff>
          <xdr:row>52</xdr:row>
          <xdr:rowOff>371475</xdr:rowOff>
        </xdr:to>
        <xdr:sp macro="" textlink="">
          <xdr:nvSpPr>
            <xdr:cNvPr id="7179" name="Group Box 1035" hidden="1">
              <a:extLst>
                <a:ext uri="{63B3BB69-23CF-44E3-9099-C40C66FF867C}">
                  <a14:compatExt spid="_x0000_s7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38100</xdr:rowOff>
        </xdr:from>
        <xdr:to>
          <xdr:col>6</xdr:col>
          <xdr:colOff>962025</xdr:colOff>
          <xdr:row>53</xdr:row>
          <xdr:rowOff>371475</xdr:rowOff>
        </xdr:to>
        <xdr:sp macro="" textlink="">
          <xdr:nvSpPr>
            <xdr:cNvPr id="7182" name="Group Box 1038" hidden="1">
              <a:extLst>
                <a:ext uri="{63B3BB69-23CF-44E3-9099-C40C66FF867C}">
                  <a14:compatExt spid="_x0000_s7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38100</xdr:rowOff>
        </xdr:from>
        <xdr:to>
          <xdr:col>6</xdr:col>
          <xdr:colOff>962025</xdr:colOff>
          <xdr:row>54</xdr:row>
          <xdr:rowOff>371475</xdr:rowOff>
        </xdr:to>
        <xdr:sp macro="" textlink="">
          <xdr:nvSpPr>
            <xdr:cNvPr id="7185" name="Group Box 1041" hidden="1">
              <a:extLst>
                <a:ext uri="{63B3BB69-23CF-44E3-9099-C40C66FF867C}">
                  <a14:compatExt spid="_x0000_s7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38100</xdr:rowOff>
        </xdr:from>
        <xdr:to>
          <xdr:col>6</xdr:col>
          <xdr:colOff>962025</xdr:colOff>
          <xdr:row>55</xdr:row>
          <xdr:rowOff>371475</xdr:rowOff>
        </xdr:to>
        <xdr:sp macro="" textlink="">
          <xdr:nvSpPr>
            <xdr:cNvPr id="7188" name="Group Box 1044" hidden="1">
              <a:extLst>
                <a:ext uri="{63B3BB69-23CF-44E3-9099-C40C66FF867C}">
                  <a14:compatExt spid="_x0000_s7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38100</xdr:rowOff>
        </xdr:from>
        <xdr:to>
          <xdr:col>6</xdr:col>
          <xdr:colOff>962025</xdr:colOff>
          <xdr:row>56</xdr:row>
          <xdr:rowOff>371475</xdr:rowOff>
        </xdr:to>
        <xdr:sp macro="" textlink="">
          <xdr:nvSpPr>
            <xdr:cNvPr id="7191" name="Group Box 1047" hidden="1">
              <a:extLst>
                <a:ext uri="{63B3BB69-23CF-44E3-9099-C40C66FF867C}">
                  <a14:compatExt spid="_x0000_s7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57</xdr:row>
          <xdr:rowOff>38100</xdr:rowOff>
        </xdr:from>
        <xdr:to>
          <xdr:col>6</xdr:col>
          <xdr:colOff>962025</xdr:colOff>
          <xdr:row>57</xdr:row>
          <xdr:rowOff>371475</xdr:rowOff>
        </xdr:to>
        <xdr:sp macro="" textlink="">
          <xdr:nvSpPr>
            <xdr:cNvPr id="7194" name="Group Box 1050" hidden="1">
              <a:extLst>
                <a:ext uri="{63B3BB69-23CF-44E3-9099-C40C66FF867C}">
                  <a14:compatExt spid="_x0000_s7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197" name="Group Box 1053" hidden="1">
              <a:extLst>
                <a:ext uri="{63B3BB69-23CF-44E3-9099-C40C66FF867C}">
                  <a14:compatExt spid="_x0000_s7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00" name="Group Box 1056" hidden="1">
              <a:extLst>
                <a:ext uri="{63B3BB69-23CF-44E3-9099-C40C66FF867C}">
                  <a14:compatExt spid="_x0000_s7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03" name="Group Box 1059" hidden="1">
              <a:extLst>
                <a:ext uri="{63B3BB69-23CF-44E3-9099-C40C66FF867C}">
                  <a14:compatExt spid="_x0000_s7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06" name="Group Box 1062" hidden="1">
              <a:extLst>
                <a:ext uri="{63B3BB69-23CF-44E3-9099-C40C66FF867C}">
                  <a14:compatExt spid="_x0000_s7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09" name="Group Box 1065" hidden="1">
              <a:extLst>
                <a:ext uri="{63B3BB69-23CF-44E3-9099-C40C66FF867C}">
                  <a14:compatExt spid="_x0000_s72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12" name="Group Box 1068" hidden="1">
              <a:extLst>
                <a:ext uri="{63B3BB69-23CF-44E3-9099-C40C66FF867C}">
                  <a14:compatExt spid="_x0000_s7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15" name="Group Box 1071" hidden="1">
              <a:extLst>
                <a:ext uri="{63B3BB69-23CF-44E3-9099-C40C66FF867C}">
                  <a14:compatExt spid="_x0000_s7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18" name="Group Box 1074" hidden="1">
              <a:extLst>
                <a:ext uri="{63B3BB69-23CF-44E3-9099-C40C66FF867C}">
                  <a14:compatExt spid="_x0000_s7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21" name="Group Box 1077" hidden="1">
              <a:extLst>
                <a:ext uri="{63B3BB69-23CF-44E3-9099-C40C66FF867C}">
                  <a14:compatExt spid="_x0000_s7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24" name="Group Box 1080" hidden="1">
              <a:extLst>
                <a:ext uri="{63B3BB69-23CF-44E3-9099-C40C66FF867C}">
                  <a14:compatExt spid="_x0000_s72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27" name="Group Box 1083" hidden="1">
              <a:extLst>
                <a:ext uri="{63B3BB69-23CF-44E3-9099-C40C66FF867C}">
                  <a14:compatExt spid="_x0000_s7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30" name="Group Box 1086" hidden="1">
              <a:extLst>
                <a:ext uri="{63B3BB69-23CF-44E3-9099-C40C66FF867C}">
                  <a14:compatExt spid="_x0000_s7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33" name="Group Box 1089" hidden="1">
              <a:extLst>
                <a:ext uri="{63B3BB69-23CF-44E3-9099-C40C66FF867C}">
                  <a14:compatExt spid="_x0000_s7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36" name="Group Box 1092" hidden="1">
              <a:extLst>
                <a:ext uri="{63B3BB69-23CF-44E3-9099-C40C66FF867C}">
                  <a14:compatExt spid="_x0000_s7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39" name="Group Box 1095" hidden="1">
              <a:extLst>
                <a:ext uri="{63B3BB69-23CF-44E3-9099-C40C66FF867C}">
                  <a14:compatExt spid="_x0000_s72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42" name="Group Box 1098" hidden="1">
              <a:extLst>
                <a:ext uri="{63B3BB69-23CF-44E3-9099-C40C66FF867C}">
                  <a14:compatExt spid="_x0000_s72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45" name="Group Box 1101" hidden="1">
              <a:extLst>
                <a:ext uri="{63B3BB69-23CF-44E3-9099-C40C66FF867C}">
                  <a14:compatExt spid="_x0000_s7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48" name="Group Box 1104" hidden="1">
              <a:extLst>
                <a:ext uri="{63B3BB69-23CF-44E3-9099-C40C66FF867C}">
                  <a14:compatExt spid="_x0000_s7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51" name="Group Box 1107" hidden="1">
              <a:extLst>
                <a:ext uri="{63B3BB69-23CF-44E3-9099-C40C66FF867C}">
                  <a14:compatExt spid="_x0000_s7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54" name="Group Box 1110" hidden="1">
              <a:extLst>
                <a:ext uri="{63B3BB69-23CF-44E3-9099-C40C66FF867C}">
                  <a14:compatExt spid="_x0000_s7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57" name="Group Box 1113" hidden="1">
              <a:extLst>
                <a:ext uri="{63B3BB69-23CF-44E3-9099-C40C66FF867C}">
                  <a14:compatExt spid="_x0000_s72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60" name="Group Box 1116" hidden="1">
              <a:extLst>
                <a:ext uri="{63B3BB69-23CF-44E3-9099-C40C66FF867C}">
                  <a14:compatExt spid="_x0000_s72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63" name="Group Box 1119" hidden="1">
              <a:extLst>
                <a:ext uri="{63B3BB69-23CF-44E3-9099-C40C66FF867C}">
                  <a14:compatExt spid="_x0000_s7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66" name="Group Box 1122" hidden="1">
              <a:extLst>
                <a:ext uri="{63B3BB69-23CF-44E3-9099-C40C66FF867C}">
                  <a14:compatExt spid="_x0000_s7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69" name="Group Box 1125" hidden="1">
              <a:extLst>
                <a:ext uri="{63B3BB69-23CF-44E3-9099-C40C66FF867C}">
                  <a14:compatExt spid="_x0000_s7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72" name="Group Box 1128" hidden="1">
              <a:extLst>
                <a:ext uri="{63B3BB69-23CF-44E3-9099-C40C66FF867C}">
                  <a14:compatExt spid="_x0000_s7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75" name="Group Box 1131" hidden="1">
              <a:extLst>
                <a:ext uri="{63B3BB69-23CF-44E3-9099-C40C66FF867C}">
                  <a14:compatExt spid="_x0000_s7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78" name="Group Box 1134" hidden="1">
              <a:extLst>
                <a:ext uri="{63B3BB69-23CF-44E3-9099-C40C66FF867C}">
                  <a14:compatExt spid="_x0000_s7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81" name="Group Box 1137" hidden="1">
              <a:extLst>
                <a:ext uri="{63B3BB69-23CF-44E3-9099-C40C66FF867C}">
                  <a14:compatExt spid="_x0000_s7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84" name="Group Box 1140" hidden="1">
              <a:extLst>
                <a:ext uri="{63B3BB69-23CF-44E3-9099-C40C66FF867C}">
                  <a14:compatExt spid="_x0000_s7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87" name="Group Box 1143" hidden="1">
              <a:extLst>
                <a:ext uri="{63B3BB69-23CF-44E3-9099-C40C66FF867C}">
                  <a14:compatExt spid="_x0000_s7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90" name="Group Box 1146" hidden="1">
              <a:extLst>
                <a:ext uri="{63B3BB69-23CF-44E3-9099-C40C66FF867C}">
                  <a14:compatExt spid="_x0000_s7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93" name="Group Box 1149" hidden="1">
              <a:extLst>
                <a:ext uri="{63B3BB69-23CF-44E3-9099-C40C66FF867C}">
                  <a14:compatExt spid="_x0000_s7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96" name="Group Box 1152" hidden="1">
              <a:extLst>
                <a:ext uri="{63B3BB69-23CF-44E3-9099-C40C66FF867C}">
                  <a14:compatExt spid="_x0000_s7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299" name="Group Box 1155" hidden="1">
              <a:extLst>
                <a:ext uri="{63B3BB69-23CF-44E3-9099-C40C66FF867C}">
                  <a14:compatExt spid="_x0000_s7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02" name="Group Box 1158" hidden="1">
              <a:extLst>
                <a:ext uri="{63B3BB69-23CF-44E3-9099-C40C66FF867C}">
                  <a14:compatExt spid="_x0000_s7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05" name="Group Box 1161" hidden="1">
              <a:extLst>
                <a:ext uri="{63B3BB69-23CF-44E3-9099-C40C66FF867C}">
                  <a14:compatExt spid="_x0000_s73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08" name="Group Box 1164" hidden="1">
              <a:extLst>
                <a:ext uri="{63B3BB69-23CF-44E3-9099-C40C66FF867C}">
                  <a14:compatExt spid="_x0000_s7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11" name="Group Box 1167" hidden="1">
              <a:extLst>
                <a:ext uri="{63B3BB69-23CF-44E3-9099-C40C66FF867C}">
                  <a14:compatExt spid="_x0000_s7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14" name="Group Box 1170" hidden="1">
              <a:extLst>
                <a:ext uri="{63B3BB69-23CF-44E3-9099-C40C66FF867C}">
                  <a14:compatExt spid="_x0000_s7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17" name="Group Box 1173" hidden="1">
              <a:extLst>
                <a:ext uri="{63B3BB69-23CF-44E3-9099-C40C66FF867C}">
                  <a14:compatExt spid="_x0000_s7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20" name="Group Box 1176" hidden="1">
              <a:extLst>
                <a:ext uri="{63B3BB69-23CF-44E3-9099-C40C66FF867C}">
                  <a14:compatExt spid="_x0000_s7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23" name="Group Box 1179" hidden="1">
              <a:extLst>
                <a:ext uri="{63B3BB69-23CF-44E3-9099-C40C66FF867C}">
                  <a14:compatExt spid="_x0000_s7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26" name="Group Box 1182" hidden="1">
              <a:extLst>
                <a:ext uri="{63B3BB69-23CF-44E3-9099-C40C66FF867C}">
                  <a14:compatExt spid="_x0000_s7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29" name="Group Box 1185" hidden="1">
              <a:extLst>
                <a:ext uri="{63B3BB69-23CF-44E3-9099-C40C66FF867C}">
                  <a14:compatExt spid="_x0000_s7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32" name="Group Box 1188" hidden="1">
              <a:extLst>
                <a:ext uri="{63B3BB69-23CF-44E3-9099-C40C66FF867C}">
                  <a14:compatExt spid="_x0000_s7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35" name="Group Box 1191" hidden="1">
              <a:extLst>
                <a:ext uri="{63B3BB69-23CF-44E3-9099-C40C66FF867C}">
                  <a14:compatExt spid="_x0000_s7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38" name="Group Box 1194" hidden="1">
              <a:extLst>
                <a:ext uri="{63B3BB69-23CF-44E3-9099-C40C66FF867C}">
                  <a14:compatExt spid="_x0000_s7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41" name="Group Box 1197" hidden="1">
              <a:extLst>
                <a:ext uri="{63B3BB69-23CF-44E3-9099-C40C66FF867C}">
                  <a14:compatExt spid="_x0000_s7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0</xdr:rowOff>
        </xdr:from>
        <xdr:to>
          <xdr:col>6</xdr:col>
          <xdr:colOff>962025</xdr:colOff>
          <xdr:row>109</xdr:row>
          <xdr:rowOff>95250</xdr:rowOff>
        </xdr:to>
        <xdr:sp macro="" textlink="">
          <xdr:nvSpPr>
            <xdr:cNvPr id="7344" name="Group Box 1200" hidden="1">
              <a:extLst>
                <a:ext uri="{63B3BB69-23CF-44E3-9099-C40C66FF867C}">
                  <a14:compatExt spid="_x0000_s7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38100</xdr:rowOff>
        </xdr:from>
        <xdr:to>
          <xdr:col>6</xdr:col>
          <xdr:colOff>962025</xdr:colOff>
          <xdr:row>9</xdr:row>
          <xdr:rowOff>371475</xdr:rowOff>
        </xdr:to>
        <xdr:sp macro="" textlink="">
          <xdr:nvSpPr>
            <xdr:cNvPr id="7346" name="Group Box 1202" hidden="1">
              <a:extLst>
                <a:ext uri="{63B3BB69-23CF-44E3-9099-C40C66FF867C}">
                  <a14:compatExt spid="_x0000_s73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38100</xdr:rowOff>
        </xdr:from>
        <xdr:to>
          <xdr:col>6</xdr:col>
          <xdr:colOff>962025</xdr:colOff>
          <xdr:row>10</xdr:row>
          <xdr:rowOff>371475</xdr:rowOff>
        </xdr:to>
        <xdr:sp macro="" textlink="">
          <xdr:nvSpPr>
            <xdr:cNvPr id="7347" name="Group Box 1203" hidden="1">
              <a:extLst>
                <a:ext uri="{63B3BB69-23CF-44E3-9099-C40C66FF867C}">
                  <a14:compatExt spid="_x0000_s73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38100</xdr:rowOff>
        </xdr:from>
        <xdr:to>
          <xdr:col>6</xdr:col>
          <xdr:colOff>962025</xdr:colOff>
          <xdr:row>11</xdr:row>
          <xdr:rowOff>371475</xdr:rowOff>
        </xdr:to>
        <xdr:sp macro="" textlink="">
          <xdr:nvSpPr>
            <xdr:cNvPr id="7348" name="Group Box 1204" hidden="1">
              <a:extLst>
                <a:ext uri="{63B3BB69-23CF-44E3-9099-C40C66FF867C}">
                  <a14:compatExt spid="_x0000_s73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38100</xdr:rowOff>
        </xdr:from>
        <xdr:to>
          <xdr:col>6</xdr:col>
          <xdr:colOff>962025</xdr:colOff>
          <xdr:row>12</xdr:row>
          <xdr:rowOff>371475</xdr:rowOff>
        </xdr:to>
        <xdr:sp macro="" textlink="">
          <xdr:nvSpPr>
            <xdr:cNvPr id="7349" name="Group Box 1205" hidden="1">
              <a:extLst>
                <a:ext uri="{63B3BB69-23CF-44E3-9099-C40C66FF867C}">
                  <a14:compatExt spid="_x0000_s73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38100</xdr:rowOff>
        </xdr:from>
        <xdr:to>
          <xdr:col>6</xdr:col>
          <xdr:colOff>962025</xdr:colOff>
          <xdr:row>13</xdr:row>
          <xdr:rowOff>371475</xdr:rowOff>
        </xdr:to>
        <xdr:sp macro="" textlink="">
          <xdr:nvSpPr>
            <xdr:cNvPr id="7350" name="Group Box 1206" hidden="1">
              <a:extLst>
                <a:ext uri="{63B3BB69-23CF-44E3-9099-C40C66FF867C}">
                  <a14:compatExt spid="_x0000_s7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6</xdr:col>
          <xdr:colOff>962025</xdr:colOff>
          <xdr:row>14</xdr:row>
          <xdr:rowOff>371475</xdr:rowOff>
        </xdr:to>
        <xdr:sp macro="" textlink="">
          <xdr:nvSpPr>
            <xdr:cNvPr id="7351" name="Group Box 1207" hidden="1">
              <a:extLst>
                <a:ext uri="{63B3BB69-23CF-44E3-9099-C40C66FF867C}">
                  <a14:compatExt spid="_x0000_s7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38100</xdr:rowOff>
        </xdr:from>
        <xdr:to>
          <xdr:col>7</xdr:col>
          <xdr:colOff>0</xdr:colOff>
          <xdr:row>15</xdr:row>
          <xdr:rowOff>371475</xdr:rowOff>
        </xdr:to>
        <xdr:sp macro="" textlink="">
          <xdr:nvSpPr>
            <xdr:cNvPr id="7352" name="Group Box 1208" hidden="1">
              <a:extLst>
                <a:ext uri="{63B3BB69-23CF-44E3-9099-C40C66FF867C}">
                  <a14:compatExt spid="_x0000_s73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38100</xdr:rowOff>
        </xdr:from>
        <xdr:to>
          <xdr:col>6</xdr:col>
          <xdr:colOff>962025</xdr:colOff>
          <xdr:row>16</xdr:row>
          <xdr:rowOff>371475</xdr:rowOff>
        </xdr:to>
        <xdr:sp macro="" textlink="">
          <xdr:nvSpPr>
            <xdr:cNvPr id="7353" name="Group Box 1209" hidden="1">
              <a:extLst>
                <a:ext uri="{63B3BB69-23CF-44E3-9099-C40C66FF867C}">
                  <a14:compatExt spid="_x0000_s73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38100</xdr:rowOff>
        </xdr:from>
        <xdr:to>
          <xdr:col>6</xdr:col>
          <xdr:colOff>962025</xdr:colOff>
          <xdr:row>17</xdr:row>
          <xdr:rowOff>371475</xdr:rowOff>
        </xdr:to>
        <xdr:sp macro="" textlink="">
          <xdr:nvSpPr>
            <xdr:cNvPr id="7354" name="Group Box 1210" hidden="1">
              <a:extLst>
                <a:ext uri="{63B3BB69-23CF-44E3-9099-C40C66FF867C}">
                  <a14:compatExt spid="_x0000_s73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38100</xdr:rowOff>
        </xdr:from>
        <xdr:to>
          <xdr:col>6</xdr:col>
          <xdr:colOff>962025</xdr:colOff>
          <xdr:row>18</xdr:row>
          <xdr:rowOff>371475</xdr:rowOff>
        </xdr:to>
        <xdr:sp macro="" textlink="">
          <xdr:nvSpPr>
            <xdr:cNvPr id="7355" name="Group Box 1211" hidden="1">
              <a:extLst>
                <a:ext uri="{63B3BB69-23CF-44E3-9099-C40C66FF867C}">
                  <a14:compatExt spid="_x0000_s73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38100</xdr:rowOff>
        </xdr:from>
        <xdr:to>
          <xdr:col>6</xdr:col>
          <xdr:colOff>962025</xdr:colOff>
          <xdr:row>19</xdr:row>
          <xdr:rowOff>371475</xdr:rowOff>
        </xdr:to>
        <xdr:sp macro="" textlink="">
          <xdr:nvSpPr>
            <xdr:cNvPr id="7356" name="Group Box 1212" hidden="1">
              <a:extLst>
                <a:ext uri="{63B3BB69-23CF-44E3-9099-C40C66FF867C}">
                  <a14:compatExt spid="_x0000_s73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6</xdr:col>
          <xdr:colOff>962025</xdr:colOff>
          <xdr:row>20</xdr:row>
          <xdr:rowOff>371475</xdr:rowOff>
        </xdr:to>
        <xdr:sp macro="" textlink="">
          <xdr:nvSpPr>
            <xdr:cNvPr id="7357" name="Group Box 1213" hidden="1">
              <a:extLst>
                <a:ext uri="{63B3BB69-23CF-44E3-9099-C40C66FF867C}">
                  <a14:compatExt spid="_x0000_s7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38100</xdr:rowOff>
        </xdr:from>
        <xdr:to>
          <xdr:col>6</xdr:col>
          <xdr:colOff>962025</xdr:colOff>
          <xdr:row>21</xdr:row>
          <xdr:rowOff>371475</xdr:rowOff>
        </xdr:to>
        <xdr:sp macro="" textlink="">
          <xdr:nvSpPr>
            <xdr:cNvPr id="7358" name="Group Box 1214" hidden="1">
              <a:extLst>
                <a:ext uri="{63B3BB69-23CF-44E3-9099-C40C66FF867C}">
                  <a14:compatExt spid="_x0000_s73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38100</xdr:rowOff>
        </xdr:from>
        <xdr:to>
          <xdr:col>6</xdr:col>
          <xdr:colOff>962025</xdr:colOff>
          <xdr:row>22</xdr:row>
          <xdr:rowOff>371475</xdr:rowOff>
        </xdr:to>
        <xdr:sp macro="" textlink="">
          <xdr:nvSpPr>
            <xdr:cNvPr id="7359" name="Group Box 1215" hidden="1">
              <a:extLst>
                <a:ext uri="{63B3BB69-23CF-44E3-9099-C40C66FF867C}">
                  <a14:compatExt spid="_x0000_s7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38100</xdr:rowOff>
        </xdr:from>
        <xdr:to>
          <xdr:col>6</xdr:col>
          <xdr:colOff>962025</xdr:colOff>
          <xdr:row>23</xdr:row>
          <xdr:rowOff>371475</xdr:rowOff>
        </xdr:to>
        <xdr:sp macro="" textlink="">
          <xdr:nvSpPr>
            <xdr:cNvPr id="7360" name="Group Box 1216" hidden="1">
              <a:extLst>
                <a:ext uri="{63B3BB69-23CF-44E3-9099-C40C66FF867C}">
                  <a14:compatExt spid="_x0000_s73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38100</xdr:rowOff>
        </xdr:from>
        <xdr:to>
          <xdr:col>6</xdr:col>
          <xdr:colOff>962025</xdr:colOff>
          <xdr:row>24</xdr:row>
          <xdr:rowOff>371475</xdr:rowOff>
        </xdr:to>
        <xdr:sp macro="" textlink="">
          <xdr:nvSpPr>
            <xdr:cNvPr id="7361" name="Group Box 1217" hidden="1">
              <a:extLst>
                <a:ext uri="{63B3BB69-23CF-44E3-9099-C40C66FF867C}">
                  <a14:compatExt spid="_x0000_s73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38100</xdr:rowOff>
        </xdr:from>
        <xdr:to>
          <xdr:col>6</xdr:col>
          <xdr:colOff>962025</xdr:colOff>
          <xdr:row>25</xdr:row>
          <xdr:rowOff>371475</xdr:rowOff>
        </xdr:to>
        <xdr:sp macro="" textlink="">
          <xdr:nvSpPr>
            <xdr:cNvPr id="7362" name="Group Box 1218" hidden="1">
              <a:extLst>
                <a:ext uri="{63B3BB69-23CF-44E3-9099-C40C66FF867C}">
                  <a14:compatExt spid="_x0000_s73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38100</xdr:rowOff>
        </xdr:from>
        <xdr:to>
          <xdr:col>6</xdr:col>
          <xdr:colOff>962025</xdr:colOff>
          <xdr:row>26</xdr:row>
          <xdr:rowOff>371475</xdr:rowOff>
        </xdr:to>
        <xdr:sp macro="" textlink="">
          <xdr:nvSpPr>
            <xdr:cNvPr id="7363" name="Group Box 1219" hidden="1">
              <a:extLst>
                <a:ext uri="{63B3BB69-23CF-44E3-9099-C40C66FF867C}">
                  <a14:compatExt spid="_x0000_s7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38100</xdr:rowOff>
        </xdr:from>
        <xdr:to>
          <xdr:col>6</xdr:col>
          <xdr:colOff>962025</xdr:colOff>
          <xdr:row>27</xdr:row>
          <xdr:rowOff>371475</xdr:rowOff>
        </xdr:to>
        <xdr:sp macro="" textlink="">
          <xdr:nvSpPr>
            <xdr:cNvPr id="7364" name="Group Box 1220" hidden="1">
              <a:extLst>
                <a:ext uri="{63B3BB69-23CF-44E3-9099-C40C66FF867C}">
                  <a14:compatExt spid="_x0000_s73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38100</xdr:rowOff>
        </xdr:from>
        <xdr:to>
          <xdr:col>6</xdr:col>
          <xdr:colOff>962025</xdr:colOff>
          <xdr:row>28</xdr:row>
          <xdr:rowOff>371475</xdr:rowOff>
        </xdr:to>
        <xdr:sp macro="" textlink="">
          <xdr:nvSpPr>
            <xdr:cNvPr id="7365" name="Group Box 1221" hidden="1">
              <a:extLst>
                <a:ext uri="{63B3BB69-23CF-44E3-9099-C40C66FF867C}">
                  <a14:compatExt spid="_x0000_s73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38100</xdr:rowOff>
        </xdr:from>
        <xdr:to>
          <xdr:col>6</xdr:col>
          <xdr:colOff>962025</xdr:colOff>
          <xdr:row>29</xdr:row>
          <xdr:rowOff>371475</xdr:rowOff>
        </xdr:to>
        <xdr:sp macro="" textlink="">
          <xdr:nvSpPr>
            <xdr:cNvPr id="7366" name="Group Box 1222" hidden="1">
              <a:extLst>
                <a:ext uri="{63B3BB69-23CF-44E3-9099-C40C66FF867C}">
                  <a14:compatExt spid="_x0000_s7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xdr:rowOff>
        </xdr:from>
        <xdr:to>
          <xdr:col>6</xdr:col>
          <xdr:colOff>962025</xdr:colOff>
          <xdr:row>30</xdr:row>
          <xdr:rowOff>371475</xdr:rowOff>
        </xdr:to>
        <xdr:sp macro="" textlink="">
          <xdr:nvSpPr>
            <xdr:cNvPr id="7367" name="Group Box 1223" hidden="1">
              <a:extLst>
                <a:ext uri="{63B3BB69-23CF-44E3-9099-C40C66FF867C}">
                  <a14:compatExt spid="_x0000_s7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38100</xdr:rowOff>
        </xdr:from>
        <xdr:to>
          <xdr:col>6</xdr:col>
          <xdr:colOff>962025</xdr:colOff>
          <xdr:row>31</xdr:row>
          <xdr:rowOff>371475</xdr:rowOff>
        </xdr:to>
        <xdr:sp macro="" textlink="">
          <xdr:nvSpPr>
            <xdr:cNvPr id="7368" name="Group Box 1224" hidden="1">
              <a:extLst>
                <a:ext uri="{63B3BB69-23CF-44E3-9099-C40C66FF867C}">
                  <a14:compatExt spid="_x0000_s73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38100</xdr:rowOff>
        </xdr:from>
        <xdr:to>
          <xdr:col>6</xdr:col>
          <xdr:colOff>962025</xdr:colOff>
          <xdr:row>32</xdr:row>
          <xdr:rowOff>371475</xdr:rowOff>
        </xdr:to>
        <xdr:sp macro="" textlink="">
          <xdr:nvSpPr>
            <xdr:cNvPr id="7369" name="Group Box 1225" hidden="1">
              <a:extLst>
                <a:ext uri="{63B3BB69-23CF-44E3-9099-C40C66FF867C}">
                  <a14:compatExt spid="_x0000_s7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38100</xdr:rowOff>
        </xdr:from>
        <xdr:to>
          <xdr:col>6</xdr:col>
          <xdr:colOff>962025</xdr:colOff>
          <xdr:row>33</xdr:row>
          <xdr:rowOff>371475</xdr:rowOff>
        </xdr:to>
        <xdr:sp macro="" textlink="">
          <xdr:nvSpPr>
            <xdr:cNvPr id="7370" name="Group Box 1226" hidden="1">
              <a:extLst>
                <a:ext uri="{63B3BB69-23CF-44E3-9099-C40C66FF867C}">
                  <a14:compatExt spid="_x0000_s73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38100</xdr:rowOff>
        </xdr:from>
        <xdr:to>
          <xdr:col>6</xdr:col>
          <xdr:colOff>962025</xdr:colOff>
          <xdr:row>34</xdr:row>
          <xdr:rowOff>371475</xdr:rowOff>
        </xdr:to>
        <xdr:sp macro="" textlink="">
          <xdr:nvSpPr>
            <xdr:cNvPr id="7371" name="Group Box 1227" hidden="1">
              <a:extLst>
                <a:ext uri="{63B3BB69-23CF-44E3-9099-C40C66FF867C}">
                  <a14:compatExt spid="_x0000_s7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38100</xdr:rowOff>
        </xdr:from>
        <xdr:to>
          <xdr:col>6</xdr:col>
          <xdr:colOff>962025</xdr:colOff>
          <xdr:row>35</xdr:row>
          <xdr:rowOff>371475</xdr:rowOff>
        </xdr:to>
        <xdr:sp macro="" textlink="">
          <xdr:nvSpPr>
            <xdr:cNvPr id="7372" name="Group Box 1228" hidden="1">
              <a:extLst>
                <a:ext uri="{63B3BB69-23CF-44E3-9099-C40C66FF867C}">
                  <a14:compatExt spid="_x0000_s7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38100</xdr:rowOff>
        </xdr:from>
        <xdr:to>
          <xdr:col>6</xdr:col>
          <xdr:colOff>962025</xdr:colOff>
          <xdr:row>36</xdr:row>
          <xdr:rowOff>371475</xdr:rowOff>
        </xdr:to>
        <xdr:sp macro="" textlink="">
          <xdr:nvSpPr>
            <xdr:cNvPr id="7373" name="Group Box 1229" hidden="1">
              <a:extLst>
                <a:ext uri="{63B3BB69-23CF-44E3-9099-C40C66FF867C}">
                  <a14:compatExt spid="_x0000_s73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38100</xdr:rowOff>
        </xdr:from>
        <xdr:to>
          <xdr:col>6</xdr:col>
          <xdr:colOff>962025</xdr:colOff>
          <xdr:row>37</xdr:row>
          <xdr:rowOff>371475</xdr:rowOff>
        </xdr:to>
        <xdr:sp macro="" textlink="">
          <xdr:nvSpPr>
            <xdr:cNvPr id="7374" name="Group Box 1230" hidden="1">
              <a:extLst>
                <a:ext uri="{63B3BB69-23CF-44E3-9099-C40C66FF867C}">
                  <a14:compatExt spid="_x0000_s7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38100</xdr:rowOff>
        </xdr:from>
        <xdr:to>
          <xdr:col>6</xdr:col>
          <xdr:colOff>962025</xdr:colOff>
          <xdr:row>38</xdr:row>
          <xdr:rowOff>371475</xdr:rowOff>
        </xdr:to>
        <xdr:sp macro="" textlink="">
          <xdr:nvSpPr>
            <xdr:cNvPr id="7375" name="Group Box 1231" hidden="1">
              <a:extLst>
                <a:ext uri="{63B3BB69-23CF-44E3-9099-C40C66FF867C}">
                  <a14:compatExt spid="_x0000_s7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38100</xdr:rowOff>
        </xdr:from>
        <xdr:to>
          <xdr:col>6</xdr:col>
          <xdr:colOff>962025</xdr:colOff>
          <xdr:row>39</xdr:row>
          <xdr:rowOff>371475</xdr:rowOff>
        </xdr:to>
        <xdr:sp macro="" textlink="">
          <xdr:nvSpPr>
            <xdr:cNvPr id="7376" name="Group Box 1232" hidden="1">
              <a:extLst>
                <a:ext uri="{63B3BB69-23CF-44E3-9099-C40C66FF867C}">
                  <a14:compatExt spid="_x0000_s73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6</xdr:col>
          <xdr:colOff>962025</xdr:colOff>
          <xdr:row>40</xdr:row>
          <xdr:rowOff>371475</xdr:rowOff>
        </xdr:to>
        <xdr:sp macro="" textlink="">
          <xdr:nvSpPr>
            <xdr:cNvPr id="7377" name="Group Box 1233" hidden="1">
              <a:extLst>
                <a:ext uri="{63B3BB69-23CF-44E3-9099-C40C66FF867C}">
                  <a14:compatExt spid="_x0000_s73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38100</xdr:rowOff>
        </xdr:from>
        <xdr:to>
          <xdr:col>6</xdr:col>
          <xdr:colOff>962025</xdr:colOff>
          <xdr:row>41</xdr:row>
          <xdr:rowOff>371475</xdr:rowOff>
        </xdr:to>
        <xdr:sp macro="" textlink="">
          <xdr:nvSpPr>
            <xdr:cNvPr id="7378" name="Group Box 1234" hidden="1">
              <a:extLst>
                <a:ext uri="{63B3BB69-23CF-44E3-9099-C40C66FF867C}">
                  <a14:compatExt spid="_x0000_s7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38100</xdr:rowOff>
        </xdr:from>
        <xdr:to>
          <xdr:col>6</xdr:col>
          <xdr:colOff>962025</xdr:colOff>
          <xdr:row>42</xdr:row>
          <xdr:rowOff>371475</xdr:rowOff>
        </xdr:to>
        <xdr:sp macro="" textlink="">
          <xdr:nvSpPr>
            <xdr:cNvPr id="7379" name="Group Box 1235" hidden="1">
              <a:extLst>
                <a:ext uri="{63B3BB69-23CF-44E3-9099-C40C66FF867C}">
                  <a14:compatExt spid="_x0000_s73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xdr:row>
          <xdr:rowOff>38100</xdr:rowOff>
        </xdr:from>
        <xdr:to>
          <xdr:col>6</xdr:col>
          <xdr:colOff>962025</xdr:colOff>
          <xdr:row>43</xdr:row>
          <xdr:rowOff>371475</xdr:rowOff>
        </xdr:to>
        <xdr:sp macro="" textlink="">
          <xdr:nvSpPr>
            <xdr:cNvPr id="7380" name="Group Box 1236" hidden="1">
              <a:extLst>
                <a:ext uri="{63B3BB69-23CF-44E3-9099-C40C66FF867C}">
                  <a14:compatExt spid="_x0000_s73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38100</xdr:rowOff>
        </xdr:from>
        <xdr:to>
          <xdr:col>6</xdr:col>
          <xdr:colOff>962025</xdr:colOff>
          <xdr:row>44</xdr:row>
          <xdr:rowOff>371475</xdr:rowOff>
        </xdr:to>
        <xdr:sp macro="" textlink="">
          <xdr:nvSpPr>
            <xdr:cNvPr id="7381" name="Group Box 1237" hidden="1">
              <a:extLst>
                <a:ext uri="{63B3BB69-23CF-44E3-9099-C40C66FF867C}">
                  <a14:compatExt spid="_x0000_s7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38100</xdr:rowOff>
        </xdr:from>
        <xdr:to>
          <xdr:col>6</xdr:col>
          <xdr:colOff>962025</xdr:colOff>
          <xdr:row>45</xdr:row>
          <xdr:rowOff>371475</xdr:rowOff>
        </xdr:to>
        <xdr:sp macro="" textlink="">
          <xdr:nvSpPr>
            <xdr:cNvPr id="7382" name="Group Box 1238" hidden="1">
              <a:extLst>
                <a:ext uri="{63B3BB69-23CF-44E3-9099-C40C66FF867C}">
                  <a14:compatExt spid="_x0000_s73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38100</xdr:rowOff>
        </xdr:from>
        <xdr:to>
          <xdr:col>6</xdr:col>
          <xdr:colOff>962025</xdr:colOff>
          <xdr:row>46</xdr:row>
          <xdr:rowOff>371475</xdr:rowOff>
        </xdr:to>
        <xdr:sp macro="" textlink="">
          <xdr:nvSpPr>
            <xdr:cNvPr id="7383" name="Group Box 1239" hidden="1">
              <a:extLst>
                <a:ext uri="{63B3BB69-23CF-44E3-9099-C40C66FF867C}">
                  <a14:compatExt spid="_x0000_s73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38100</xdr:rowOff>
        </xdr:from>
        <xdr:to>
          <xdr:col>6</xdr:col>
          <xdr:colOff>962025</xdr:colOff>
          <xdr:row>47</xdr:row>
          <xdr:rowOff>371475</xdr:rowOff>
        </xdr:to>
        <xdr:sp macro="" textlink="">
          <xdr:nvSpPr>
            <xdr:cNvPr id="7384" name="Group Box 1240" hidden="1">
              <a:extLst>
                <a:ext uri="{63B3BB69-23CF-44E3-9099-C40C66FF867C}">
                  <a14:compatExt spid="_x0000_s7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38100</xdr:rowOff>
        </xdr:from>
        <xdr:to>
          <xdr:col>6</xdr:col>
          <xdr:colOff>962025</xdr:colOff>
          <xdr:row>48</xdr:row>
          <xdr:rowOff>371475</xdr:rowOff>
        </xdr:to>
        <xdr:sp macro="" textlink="">
          <xdr:nvSpPr>
            <xdr:cNvPr id="7385" name="Group Box 1241" hidden="1">
              <a:extLst>
                <a:ext uri="{63B3BB69-23CF-44E3-9099-C40C66FF867C}">
                  <a14:compatExt spid="_x0000_s7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38100</xdr:rowOff>
        </xdr:from>
        <xdr:to>
          <xdr:col>6</xdr:col>
          <xdr:colOff>962025</xdr:colOff>
          <xdr:row>49</xdr:row>
          <xdr:rowOff>371475</xdr:rowOff>
        </xdr:to>
        <xdr:sp macro="" textlink="">
          <xdr:nvSpPr>
            <xdr:cNvPr id="7386" name="Group Box 1242" hidden="1">
              <a:extLst>
                <a:ext uri="{63B3BB69-23CF-44E3-9099-C40C66FF867C}">
                  <a14:compatExt spid="_x0000_s73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38100</xdr:rowOff>
        </xdr:from>
        <xdr:to>
          <xdr:col>6</xdr:col>
          <xdr:colOff>962025</xdr:colOff>
          <xdr:row>50</xdr:row>
          <xdr:rowOff>371475</xdr:rowOff>
        </xdr:to>
        <xdr:sp macro="" textlink="">
          <xdr:nvSpPr>
            <xdr:cNvPr id="7387" name="Group Box 1243" hidden="1">
              <a:extLst>
                <a:ext uri="{63B3BB69-23CF-44E3-9099-C40C66FF867C}">
                  <a14:compatExt spid="_x0000_s7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38100</xdr:rowOff>
        </xdr:from>
        <xdr:to>
          <xdr:col>6</xdr:col>
          <xdr:colOff>962025</xdr:colOff>
          <xdr:row>51</xdr:row>
          <xdr:rowOff>371475</xdr:rowOff>
        </xdr:to>
        <xdr:sp macro="" textlink="">
          <xdr:nvSpPr>
            <xdr:cNvPr id="7388" name="Group Box 1244" hidden="1">
              <a:extLst>
                <a:ext uri="{63B3BB69-23CF-44E3-9099-C40C66FF867C}">
                  <a14:compatExt spid="_x0000_s73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38100</xdr:rowOff>
        </xdr:from>
        <xdr:to>
          <xdr:col>6</xdr:col>
          <xdr:colOff>962025</xdr:colOff>
          <xdr:row>52</xdr:row>
          <xdr:rowOff>371475</xdr:rowOff>
        </xdr:to>
        <xdr:sp macro="" textlink="">
          <xdr:nvSpPr>
            <xdr:cNvPr id="7389" name="Group Box 1245" hidden="1">
              <a:extLst>
                <a:ext uri="{63B3BB69-23CF-44E3-9099-C40C66FF867C}">
                  <a14:compatExt spid="_x0000_s7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38100</xdr:rowOff>
        </xdr:from>
        <xdr:to>
          <xdr:col>6</xdr:col>
          <xdr:colOff>962025</xdr:colOff>
          <xdr:row>53</xdr:row>
          <xdr:rowOff>371475</xdr:rowOff>
        </xdr:to>
        <xdr:sp macro="" textlink="">
          <xdr:nvSpPr>
            <xdr:cNvPr id="7390" name="Group Box 1246" hidden="1">
              <a:extLst>
                <a:ext uri="{63B3BB69-23CF-44E3-9099-C40C66FF867C}">
                  <a14:compatExt spid="_x0000_s7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38100</xdr:rowOff>
        </xdr:from>
        <xdr:to>
          <xdr:col>6</xdr:col>
          <xdr:colOff>962025</xdr:colOff>
          <xdr:row>54</xdr:row>
          <xdr:rowOff>371475</xdr:rowOff>
        </xdr:to>
        <xdr:sp macro="" textlink="">
          <xdr:nvSpPr>
            <xdr:cNvPr id="7391" name="Group Box 1247" hidden="1">
              <a:extLst>
                <a:ext uri="{63B3BB69-23CF-44E3-9099-C40C66FF867C}">
                  <a14:compatExt spid="_x0000_s73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38100</xdr:rowOff>
        </xdr:from>
        <xdr:to>
          <xdr:col>6</xdr:col>
          <xdr:colOff>962025</xdr:colOff>
          <xdr:row>55</xdr:row>
          <xdr:rowOff>371475</xdr:rowOff>
        </xdr:to>
        <xdr:sp macro="" textlink="">
          <xdr:nvSpPr>
            <xdr:cNvPr id="7392" name="Group Box 1248" hidden="1">
              <a:extLst>
                <a:ext uri="{63B3BB69-23CF-44E3-9099-C40C66FF867C}">
                  <a14:compatExt spid="_x0000_s7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38100</xdr:rowOff>
        </xdr:from>
        <xdr:to>
          <xdr:col>6</xdr:col>
          <xdr:colOff>962025</xdr:colOff>
          <xdr:row>56</xdr:row>
          <xdr:rowOff>371475</xdr:rowOff>
        </xdr:to>
        <xdr:sp macro="" textlink="">
          <xdr:nvSpPr>
            <xdr:cNvPr id="7393" name="Group Box 1249" hidden="1">
              <a:extLst>
                <a:ext uri="{63B3BB69-23CF-44E3-9099-C40C66FF867C}">
                  <a14:compatExt spid="_x0000_s7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57</xdr:row>
          <xdr:rowOff>38100</xdr:rowOff>
        </xdr:from>
        <xdr:to>
          <xdr:col>6</xdr:col>
          <xdr:colOff>962025</xdr:colOff>
          <xdr:row>57</xdr:row>
          <xdr:rowOff>371475</xdr:rowOff>
        </xdr:to>
        <xdr:sp macro="" textlink="">
          <xdr:nvSpPr>
            <xdr:cNvPr id="7394" name="Group Box 1250" hidden="1">
              <a:extLst>
                <a:ext uri="{63B3BB69-23CF-44E3-9099-C40C66FF867C}">
                  <a14:compatExt spid="_x0000_s73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38100</xdr:rowOff>
        </xdr:from>
        <xdr:to>
          <xdr:col>7</xdr:col>
          <xdr:colOff>0</xdr:colOff>
          <xdr:row>9</xdr:row>
          <xdr:rowOff>371475</xdr:rowOff>
        </xdr:to>
        <xdr:sp macro="" textlink="">
          <xdr:nvSpPr>
            <xdr:cNvPr id="7395" name="Group Box 1251" hidden="1">
              <a:extLst>
                <a:ext uri="{63B3BB69-23CF-44E3-9099-C40C66FF867C}">
                  <a14:compatExt spid="_x0000_s73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38100</xdr:rowOff>
        </xdr:from>
        <xdr:to>
          <xdr:col>7</xdr:col>
          <xdr:colOff>0</xdr:colOff>
          <xdr:row>10</xdr:row>
          <xdr:rowOff>371475</xdr:rowOff>
        </xdr:to>
        <xdr:sp macro="" textlink="">
          <xdr:nvSpPr>
            <xdr:cNvPr id="7396" name="Group Box 1252" hidden="1">
              <a:extLst>
                <a:ext uri="{63B3BB69-23CF-44E3-9099-C40C66FF867C}">
                  <a14:compatExt spid="_x0000_s7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38100</xdr:rowOff>
        </xdr:from>
        <xdr:to>
          <xdr:col>7</xdr:col>
          <xdr:colOff>0</xdr:colOff>
          <xdr:row>11</xdr:row>
          <xdr:rowOff>371475</xdr:rowOff>
        </xdr:to>
        <xdr:sp macro="" textlink="">
          <xdr:nvSpPr>
            <xdr:cNvPr id="7397" name="Group Box 1253" hidden="1">
              <a:extLst>
                <a:ext uri="{63B3BB69-23CF-44E3-9099-C40C66FF867C}">
                  <a14:compatExt spid="_x0000_s73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38100</xdr:rowOff>
        </xdr:from>
        <xdr:to>
          <xdr:col>7</xdr:col>
          <xdr:colOff>0</xdr:colOff>
          <xdr:row>12</xdr:row>
          <xdr:rowOff>371475</xdr:rowOff>
        </xdr:to>
        <xdr:sp macro="" textlink="">
          <xdr:nvSpPr>
            <xdr:cNvPr id="7398" name="Group Box 1254" hidden="1">
              <a:extLst>
                <a:ext uri="{63B3BB69-23CF-44E3-9099-C40C66FF867C}">
                  <a14:compatExt spid="_x0000_s73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38100</xdr:rowOff>
        </xdr:from>
        <xdr:to>
          <xdr:col>7</xdr:col>
          <xdr:colOff>0</xdr:colOff>
          <xdr:row>13</xdr:row>
          <xdr:rowOff>371475</xdr:rowOff>
        </xdr:to>
        <xdr:sp macro="" textlink="">
          <xdr:nvSpPr>
            <xdr:cNvPr id="7399" name="Group Box 1255" hidden="1">
              <a:extLst>
                <a:ext uri="{63B3BB69-23CF-44E3-9099-C40C66FF867C}">
                  <a14:compatExt spid="_x0000_s7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7</xdr:col>
          <xdr:colOff>0</xdr:colOff>
          <xdr:row>14</xdr:row>
          <xdr:rowOff>371475</xdr:rowOff>
        </xdr:to>
        <xdr:sp macro="" textlink="">
          <xdr:nvSpPr>
            <xdr:cNvPr id="7400" name="Group Box 1256" hidden="1">
              <a:extLst>
                <a:ext uri="{63B3BB69-23CF-44E3-9099-C40C66FF867C}">
                  <a14:compatExt spid="_x0000_s7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38100</xdr:rowOff>
        </xdr:from>
        <xdr:to>
          <xdr:col>7</xdr:col>
          <xdr:colOff>0</xdr:colOff>
          <xdr:row>15</xdr:row>
          <xdr:rowOff>371475</xdr:rowOff>
        </xdr:to>
        <xdr:sp macro="" textlink="">
          <xdr:nvSpPr>
            <xdr:cNvPr id="7401" name="Group Box 1257" hidden="1">
              <a:extLst>
                <a:ext uri="{63B3BB69-23CF-44E3-9099-C40C66FF867C}">
                  <a14:compatExt spid="_x0000_s74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38100</xdr:rowOff>
        </xdr:from>
        <xdr:to>
          <xdr:col>7</xdr:col>
          <xdr:colOff>0</xdr:colOff>
          <xdr:row>16</xdr:row>
          <xdr:rowOff>371475</xdr:rowOff>
        </xdr:to>
        <xdr:sp macro="" textlink="">
          <xdr:nvSpPr>
            <xdr:cNvPr id="7402" name="Group Box 1258" hidden="1">
              <a:extLst>
                <a:ext uri="{63B3BB69-23CF-44E3-9099-C40C66FF867C}">
                  <a14:compatExt spid="_x0000_s7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38100</xdr:rowOff>
        </xdr:from>
        <xdr:to>
          <xdr:col>7</xdr:col>
          <xdr:colOff>0</xdr:colOff>
          <xdr:row>17</xdr:row>
          <xdr:rowOff>371475</xdr:rowOff>
        </xdr:to>
        <xdr:sp macro="" textlink="">
          <xdr:nvSpPr>
            <xdr:cNvPr id="7403" name="Group Box 1259" hidden="1">
              <a:extLst>
                <a:ext uri="{63B3BB69-23CF-44E3-9099-C40C66FF867C}">
                  <a14:compatExt spid="_x0000_s74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38100</xdr:rowOff>
        </xdr:from>
        <xdr:to>
          <xdr:col>7</xdr:col>
          <xdr:colOff>0</xdr:colOff>
          <xdr:row>18</xdr:row>
          <xdr:rowOff>371475</xdr:rowOff>
        </xdr:to>
        <xdr:sp macro="" textlink="">
          <xdr:nvSpPr>
            <xdr:cNvPr id="7404" name="Group Box 1260" hidden="1">
              <a:extLst>
                <a:ext uri="{63B3BB69-23CF-44E3-9099-C40C66FF867C}">
                  <a14:compatExt spid="_x0000_s74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38100</xdr:rowOff>
        </xdr:from>
        <xdr:to>
          <xdr:col>7</xdr:col>
          <xdr:colOff>0</xdr:colOff>
          <xdr:row>19</xdr:row>
          <xdr:rowOff>371475</xdr:rowOff>
        </xdr:to>
        <xdr:sp macro="" textlink="">
          <xdr:nvSpPr>
            <xdr:cNvPr id="7405" name="Group Box 1261" hidden="1">
              <a:extLst>
                <a:ext uri="{63B3BB69-23CF-44E3-9099-C40C66FF867C}">
                  <a14:compatExt spid="_x0000_s74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7</xdr:col>
          <xdr:colOff>0</xdr:colOff>
          <xdr:row>20</xdr:row>
          <xdr:rowOff>371475</xdr:rowOff>
        </xdr:to>
        <xdr:sp macro="" textlink="">
          <xdr:nvSpPr>
            <xdr:cNvPr id="7406" name="Group Box 1262" hidden="1">
              <a:extLst>
                <a:ext uri="{63B3BB69-23CF-44E3-9099-C40C66FF867C}">
                  <a14:compatExt spid="_x0000_s74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38100</xdr:rowOff>
        </xdr:from>
        <xdr:to>
          <xdr:col>7</xdr:col>
          <xdr:colOff>0</xdr:colOff>
          <xdr:row>21</xdr:row>
          <xdr:rowOff>371475</xdr:rowOff>
        </xdr:to>
        <xdr:sp macro="" textlink="">
          <xdr:nvSpPr>
            <xdr:cNvPr id="7407" name="Group Box 1263" hidden="1">
              <a:extLst>
                <a:ext uri="{63B3BB69-23CF-44E3-9099-C40C66FF867C}">
                  <a14:compatExt spid="_x0000_s74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38100</xdr:rowOff>
        </xdr:from>
        <xdr:to>
          <xdr:col>7</xdr:col>
          <xdr:colOff>0</xdr:colOff>
          <xdr:row>22</xdr:row>
          <xdr:rowOff>371475</xdr:rowOff>
        </xdr:to>
        <xdr:sp macro="" textlink="">
          <xdr:nvSpPr>
            <xdr:cNvPr id="7408" name="Group Box 1264" hidden="1">
              <a:extLst>
                <a:ext uri="{63B3BB69-23CF-44E3-9099-C40C66FF867C}">
                  <a14:compatExt spid="_x0000_s74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38100</xdr:rowOff>
        </xdr:from>
        <xdr:to>
          <xdr:col>7</xdr:col>
          <xdr:colOff>0</xdr:colOff>
          <xdr:row>23</xdr:row>
          <xdr:rowOff>371475</xdr:rowOff>
        </xdr:to>
        <xdr:sp macro="" textlink="">
          <xdr:nvSpPr>
            <xdr:cNvPr id="7409" name="Group Box 1265" hidden="1">
              <a:extLst>
                <a:ext uri="{63B3BB69-23CF-44E3-9099-C40C66FF867C}">
                  <a14:compatExt spid="_x0000_s74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38100</xdr:rowOff>
        </xdr:from>
        <xdr:to>
          <xdr:col>7</xdr:col>
          <xdr:colOff>0</xdr:colOff>
          <xdr:row>24</xdr:row>
          <xdr:rowOff>371475</xdr:rowOff>
        </xdr:to>
        <xdr:sp macro="" textlink="">
          <xdr:nvSpPr>
            <xdr:cNvPr id="7410" name="Group Box 1266" hidden="1">
              <a:extLst>
                <a:ext uri="{63B3BB69-23CF-44E3-9099-C40C66FF867C}">
                  <a14:compatExt spid="_x0000_s74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38100</xdr:rowOff>
        </xdr:from>
        <xdr:to>
          <xdr:col>7</xdr:col>
          <xdr:colOff>0</xdr:colOff>
          <xdr:row>25</xdr:row>
          <xdr:rowOff>371475</xdr:rowOff>
        </xdr:to>
        <xdr:sp macro="" textlink="">
          <xdr:nvSpPr>
            <xdr:cNvPr id="7411" name="Group Box 1267" hidden="1">
              <a:extLst>
                <a:ext uri="{63B3BB69-23CF-44E3-9099-C40C66FF867C}">
                  <a14:compatExt spid="_x0000_s7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38100</xdr:rowOff>
        </xdr:from>
        <xdr:to>
          <xdr:col>7</xdr:col>
          <xdr:colOff>0</xdr:colOff>
          <xdr:row>26</xdr:row>
          <xdr:rowOff>371475</xdr:rowOff>
        </xdr:to>
        <xdr:sp macro="" textlink="">
          <xdr:nvSpPr>
            <xdr:cNvPr id="7412" name="Group Box 1268" hidden="1">
              <a:extLst>
                <a:ext uri="{63B3BB69-23CF-44E3-9099-C40C66FF867C}">
                  <a14:compatExt spid="_x0000_s74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38100</xdr:rowOff>
        </xdr:from>
        <xdr:to>
          <xdr:col>7</xdr:col>
          <xdr:colOff>0</xdr:colOff>
          <xdr:row>27</xdr:row>
          <xdr:rowOff>371475</xdr:rowOff>
        </xdr:to>
        <xdr:sp macro="" textlink="">
          <xdr:nvSpPr>
            <xdr:cNvPr id="7413" name="Group Box 1269" hidden="1">
              <a:extLst>
                <a:ext uri="{63B3BB69-23CF-44E3-9099-C40C66FF867C}">
                  <a14:compatExt spid="_x0000_s74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38100</xdr:rowOff>
        </xdr:from>
        <xdr:to>
          <xdr:col>7</xdr:col>
          <xdr:colOff>0</xdr:colOff>
          <xdr:row>28</xdr:row>
          <xdr:rowOff>371475</xdr:rowOff>
        </xdr:to>
        <xdr:sp macro="" textlink="">
          <xdr:nvSpPr>
            <xdr:cNvPr id="7414" name="Group Box 1270" hidden="1">
              <a:extLst>
                <a:ext uri="{63B3BB69-23CF-44E3-9099-C40C66FF867C}">
                  <a14:compatExt spid="_x0000_s7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38100</xdr:rowOff>
        </xdr:from>
        <xdr:to>
          <xdr:col>7</xdr:col>
          <xdr:colOff>0</xdr:colOff>
          <xdr:row>29</xdr:row>
          <xdr:rowOff>371475</xdr:rowOff>
        </xdr:to>
        <xdr:sp macro="" textlink="">
          <xdr:nvSpPr>
            <xdr:cNvPr id="7415" name="Group Box 1271" hidden="1">
              <a:extLst>
                <a:ext uri="{63B3BB69-23CF-44E3-9099-C40C66FF867C}">
                  <a14:compatExt spid="_x0000_s74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xdr:rowOff>
        </xdr:from>
        <xdr:to>
          <xdr:col>7</xdr:col>
          <xdr:colOff>0</xdr:colOff>
          <xdr:row>30</xdr:row>
          <xdr:rowOff>371475</xdr:rowOff>
        </xdr:to>
        <xdr:sp macro="" textlink="">
          <xdr:nvSpPr>
            <xdr:cNvPr id="7416" name="Group Box 1272" hidden="1">
              <a:extLst>
                <a:ext uri="{63B3BB69-23CF-44E3-9099-C40C66FF867C}">
                  <a14:compatExt spid="_x0000_s74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38100</xdr:rowOff>
        </xdr:from>
        <xdr:to>
          <xdr:col>7</xdr:col>
          <xdr:colOff>0</xdr:colOff>
          <xdr:row>31</xdr:row>
          <xdr:rowOff>371475</xdr:rowOff>
        </xdr:to>
        <xdr:sp macro="" textlink="">
          <xdr:nvSpPr>
            <xdr:cNvPr id="7417" name="Group Box 1273" hidden="1">
              <a:extLst>
                <a:ext uri="{63B3BB69-23CF-44E3-9099-C40C66FF867C}">
                  <a14:compatExt spid="_x0000_s7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38100</xdr:rowOff>
        </xdr:from>
        <xdr:to>
          <xdr:col>7</xdr:col>
          <xdr:colOff>0</xdr:colOff>
          <xdr:row>32</xdr:row>
          <xdr:rowOff>371475</xdr:rowOff>
        </xdr:to>
        <xdr:sp macro="" textlink="">
          <xdr:nvSpPr>
            <xdr:cNvPr id="7418" name="Group Box 1274" hidden="1">
              <a:extLst>
                <a:ext uri="{63B3BB69-23CF-44E3-9099-C40C66FF867C}">
                  <a14:compatExt spid="_x0000_s74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38100</xdr:rowOff>
        </xdr:from>
        <xdr:to>
          <xdr:col>7</xdr:col>
          <xdr:colOff>0</xdr:colOff>
          <xdr:row>33</xdr:row>
          <xdr:rowOff>371475</xdr:rowOff>
        </xdr:to>
        <xdr:sp macro="" textlink="">
          <xdr:nvSpPr>
            <xdr:cNvPr id="7419" name="Group Box 1275" hidden="1">
              <a:extLst>
                <a:ext uri="{63B3BB69-23CF-44E3-9099-C40C66FF867C}">
                  <a14:compatExt spid="_x0000_s7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38100</xdr:rowOff>
        </xdr:from>
        <xdr:to>
          <xdr:col>7</xdr:col>
          <xdr:colOff>0</xdr:colOff>
          <xdr:row>34</xdr:row>
          <xdr:rowOff>371475</xdr:rowOff>
        </xdr:to>
        <xdr:sp macro="" textlink="">
          <xdr:nvSpPr>
            <xdr:cNvPr id="7420" name="Group Box 1276" hidden="1">
              <a:extLst>
                <a:ext uri="{63B3BB69-23CF-44E3-9099-C40C66FF867C}">
                  <a14:compatExt spid="_x0000_s7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38100</xdr:rowOff>
        </xdr:from>
        <xdr:to>
          <xdr:col>7</xdr:col>
          <xdr:colOff>0</xdr:colOff>
          <xdr:row>35</xdr:row>
          <xdr:rowOff>371475</xdr:rowOff>
        </xdr:to>
        <xdr:sp macro="" textlink="">
          <xdr:nvSpPr>
            <xdr:cNvPr id="7421" name="Group Box 1277" hidden="1">
              <a:extLst>
                <a:ext uri="{63B3BB69-23CF-44E3-9099-C40C66FF867C}">
                  <a14:compatExt spid="_x0000_s74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38100</xdr:rowOff>
        </xdr:from>
        <xdr:to>
          <xdr:col>7</xdr:col>
          <xdr:colOff>0</xdr:colOff>
          <xdr:row>36</xdr:row>
          <xdr:rowOff>371475</xdr:rowOff>
        </xdr:to>
        <xdr:sp macro="" textlink="">
          <xdr:nvSpPr>
            <xdr:cNvPr id="7422" name="Group Box 1278" hidden="1">
              <a:extLst>
                <a:ext uri="{63B3BB69-23CF-44E3-9099-C40C66FF867C}">
                  <a14:compatExt spid="_x0000_s74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38100</xdr:rowOff>
        </xdr:from>
        <xdr:to>
          <xdr:col>7</xdr:col>
          <xdr:colOff>0</xdr:colOff>
          <xdr:row>37</xdr:row>
          <xdr:rowOff>371475</xdr:rowOff>
        </xdr:to>
        <xdr:sp macro="" textlink="">
          <xdr:nvSpPr>
            <xdr:cNvPr id="7423" name="Group Box 1279" hidden="1">
              <a:extLst>
                <a:ext uri="{63B3BB69-23CF-44E3-9099-C40C66FF867C}">
                  <a14:compatExt spid="_x0000_s7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38100</xdr:rowOff>
        </xdr:from>
        <xdr:to>
          <xdr:col>7</xdr:col>
          <xdr:colOff>0</xdr:colOff>
          <xdr:row>38</xdr:row>
          <xdr:rowOff>371475</xdr:rowOff>
        </xdr:to>
        <xdr:sp macro="" textlink="">
          <xdr:nvSpPr>
            <xdr:cNvPr id="7424" name="Group Box 1280" hidden="1">
              <a:extLst>
                <a:ext uri="{63B3BB69-23CF-44E3-9099-C40C66FF867C}">
                  <a14:compatExt spid="_x0000_s74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38100</xdr:rowOff>
        </xdr:from>
        <xdr:to>
          <xdr:col>7</xdr:col>
          <xdr:colOff>0</xdr:colOff>
          <xdr:row>39</xdr:row>
          <xdr:rowOff>371475</xdr:rowOff>
        </xdr:to>
        <xdr:sp macro="" textlink="">
          <xdr:nvSpPr>
            <xdr:cNvPr id="7425" name="Group Box 1281" hidden="1">
              <a:extLst>
                <a:ext uri="{63B3BB69-23CF-44E3-9099-C40C66FF867C}">
                  <a14:compatExt spid="_x0000_s74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7</xdr:col>
          <xdr:colOff>0</xdr:colOff>
          <xdr:row>40</xdr:row>
          <xdr:rowOff>371475</xdr:rowOff>
        </xdr:to>
        <xdr:sp macro="" textlink="">
          <xdr:nvSpPr>
            <xdr:cNvPr id="7426" name="Group Box 1282" hidden="1">
              <a:extLst>
                <a:ext uri="{63B3BB69-23CF-44E3-9099-C40C66FF867C}">
                  <a14:compatExt spid="_x0000_s7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38100</xdr:rowOff>
        </xdr:from>
        <xdr:to>
          <xdr:col>7</xdr:col>
          <xdr:colOff>0</xdr:colOff>
          <xdr:row>41</xdr:row>
          <xdr:rowOff>371475</xdr:rowOff>
        </xdr:to>
        <xdr:sp macro="" textlink="">
          <xdr:nvSpPr>
            <xdr:cNvPr id="7427" name="Group Box 1283" hidden="1">
              <a:extLst>
                <a:ext uri="{63B3BB69-23CF-44E3-9099-C40C66FF867C}">
                  <a14:compatExt spid="_x0000_s74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38100</xdr:rowOff>
        </xdr:from>
        <xdr:to>
          <xdr:col>7</xdr:col>
          <xdr:colOff>0</xdr:colOff>
          <xdr:row>42</xdr:row>
          <xdr:rowOff>371475</xdr:rowOff>
        </xdr:to>
        <xdr:sp macro="" textlink="">
          <xdr:nvSpPr>
            <xdr:cNvPr id="7428" name="Group Box 1284" hidden="1">
              <a:extLst>
                <a:ext uri="{63B3BB69-23CF-44E3-9099-C40C66FF867C}">
                  <a14:compatExt spid="_x0000_s74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xdr:row>
          <xdr:rowOff>38100</xdr:rowOff>
        </xdr:from>
        <xdr:to>
          <xdr:col>7</xdr:col>
          <xdr:colOff>0</xdr:colOff>
          <xdr:row>43</xdr:row>
          <xdr:rowOff>371475</xdr:rowOff>
        </xdr:to>
        <xdr:sp macro="" textlink="">
          <xdr:nvSpPr>
            <xdr:cNvPr id="7429" name="Group Box 1285" hidden="1">
              <a:extLst>
                <a:ext uri="{63B3BB69-23CF-44E3-9099-C40C66FF867C}">
                  <a14:compatExt spid="_x0000_s7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38100</xdr:rowOff>
        </xdr:from>
        <xdr:to>
          <xdr:col>7</xdr:col>
          <xdr:colOff>0</xdr:colOff>
          <xdr:row>44</xdr:row>
          <xdr:rowOff>371475</xdr:rowOff>
        </xdr:to>
        <xdr:sp macro="" textlink="">
          <xdr:nvSpPr>
            <xdr:cNvPr id="7430" name="Group Box 1286" hidden="1">
              <a:extLst>
                <a:ext uri="{63B3BB69-23CF-44E3-9099-C40C66FF867C}">
                  <a14:compatExt spid="_x0000_s74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38100</xdr:rowOff>
        </xdr:from>
        <xdr:to>
          <xdr:col>7</xdr:col>
          <xdr:colOff>0</xdr:colOff>
          <xdr:row>45</xdr:row>
          <xdr:rowOff>371475</xdr:rowOff>
        </xdr:to>
        <xdr:sp macro="" textlink="">
          <xdr:nvSpPr>
            <xdr:cNvPr id="7431" name="Group Box 1287" hidden="1">
              <a:extLst>
                <a:ext uri="{63B3BB69-23CF-44E3-9099-C40C66FF867C}">
                  <a14:compatExt spid="_x0000_s74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38100</xdr:rowOff>
        </xdr:from>
        <xdr:to>
          <xdr:col>7</xdr:col>
          <xdr:colOff>0</xdr:colOff>
          <xdr:row>46</xdr:row>
          <xdr:rowOff>371475</xdr:rowOff>
        </xdr:to>
        <xdr:sp macro="" textlink="">
          <xdr:nvSpPr>
            <xdr:cNvPr id="7432" name="Group Box 1288" hidden="1">
              <a:extLst>
                <a:ext uri="{63B3BB69-23CF-44E3-9099-C40C66FF867C}">
                  <a14:compatExt spid="_x0000_s7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38100</xdr:rowOff>
        </xdr:from>
        <xdr:to>
          <xdr:col>7</xdr:col>
          <xdr:colOff>0</xdr:colOff>
          <xdr:row>47</xdr:row>
          <xdr:rowOff>371475</xdr:rowOff>
        </xdr:to>
        <xdr:sp macro="" textlink="">
          <xdr:nvSpPr>
            <xdr:cNvPr id="7433" name="Group Box 1289" hidden="1">
              <a:extLst>
                <a:ext uri="{63B3BB69-23CF-44E3-9099-C40C66FF867C}">
                  <a14:compatExt spid="_x0000_s74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38100</xdr:rowOff>
        </xdr:from>
        <xdr:to>
          <xdr:col>7</xdr:col>
          <xdr:colOff>0</xdr:colOff>
          <xdr:row>48</xdr:row>
          <xdr:rowOff>371475</xdr:rowOff>
        </xdr:to>
        <xdr:sp macro="" textlink="">
          <xdr:nvSpPr>
            <xdr:cNvPr id="7434" name="Group Box 1290" hidden="1">
              <a:extLst>
                <a:ext uri="{63B3BB69-23CF-44E3-9099-C40C66FF867C}">
                  <a14:compatExt spid="_x0000_s74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38100</xdr:rowOff>
        </xdr:from>
        <xdr:to>
          <xdr:col>7</xdr:col>
          <xdr:colOff>0</xdr:colOff>
          <xdr:row>49</xdr:row>
          <xdr:rowOff>371475</xdr:rowOff>
        </xdr:to>
        <xdr:sp macro="" textlink="">
          <xdr:nvSpPr>
            <xdr:cNvPr id="7435" name="Group Box 1291" hidden="1">
              <a:extLst>
                <a:ext uri="{63B3BB69-23CF-44E3-9099-C40C66FF867C}">
                  <a14:compatExt spid="_x0000_s7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38100</xdr:rowOff>
        </xdr:from>
        <xdr:to>
          <xdr:col>7</xdr:col>
          <xdr:colOff>0</xdr:colOff>
          <xdr:row>50</xdr:row>
          <xdr:rowOff>371475</xdr:rowOff>
        </xdr:to>
        <xdr:sp macro="" textlink="">
          <xdr:nvSpPr>
            <xdr:cNvPr id="7436" name="Group Box 1292" hidden="1">
              <a:extLst>
                <a:ext uri="{63B3BB69-23CF-44E3-9099-C40C66FF867C}">
                  <a14:compatExt spid="_x0000_s74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38100</xdr:rowOff>
        </xdr:from>
        <xdr:to>
          <xdr:col>7</xdr:col>
          <xdr:colOff>0</xdr:colOff>
          <xdr:row>51</xdr:row>
          <xdr:rowOff>371475</xdr:rowOff>
        </xdr:to>
        <xdr:sp macro="" textlink="">
          <xdr:nvSpPr>
            <xdr:cNvPr id="7437" name="Group Box 1293" hidden="1">
              <a:extLst>
                <a:ext uri="{63B3BB69-23CF-44E3-9099-C40C66FF867C}">
                  <a14:compatExt spid="_x0000_s74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38100</xdr:rowOff>
        </xdr:from>
        <xdr:to>
          <xdr:col>7</xdr:col>
          <xdr:colOff>0</xdr:colOff>
          <xdr:row>52</xdr:row>
          <xdr:rowOff>371475</xdr:rowOff>
        </xdr:to>
        <xdr:sp macro="" textlink="">
          <xdr:nvSpPr>
            <xdr:cNvPr id="7438" name="Group Box 1294" hidden="1">
              <a:extLst>
                <a:ext uri="{63B3BB69-23CF-44E3-9099-C40C66FF867C}">
                  <a14:compatExt spid="_x0000_s74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38100</xdr:rowOff>
        </xdr:from>
        <xdr:to>
          <xdr:col>7</xdr:col>
          <xdr:colOff>0</xdr:colOff>
          <xdr:row>53</xdr:row>
          <xdr:rowOff>371475</xdr:rowOff>
        </xdr:to>
        <xdr:sp macro="" textlink="">
          <xdr:nvSpPr>
            <xdr:cNvPr id="7439" name="Group Box 1295" hidden="1">
              <a:extLst>
                <a:ext uri="{63B3BB69-23CF-44E3-9099-C40C66FF867C}">
                  <a14:compatExt spid="_x0000_s74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38100</xdr:rowOff>
        </xdr:from>
        <xdr:to>
          <xdr:col>7</xdr:col>
          <xdr:colOff>0</xdr:colOff>
          <xdr:row>54</xdr:row>
          <xdr:rowOff>371475</xdr:rowOff>
        </xdr:to>
        <xdr:sp macro="" textlink="">
          <xdr:nvSpPr>
            <xdr:cNvPr id="7440" name="Group Box 1296" hidden="1">
              <a:extLst>
                <a:ext uri="{63B3BB69-23CF-44E3-9099-C40C66FF867C}">
                  <a14:compatExt spid="_x0000_s7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38100</xdr:rowOff>
        </xdr:from>
        <xdr:to>
          <xdr:col>7</xdr:col>
          <xdr:colOff>0</xdr:colOff>
          <xdr:row>55</xdr:row>
          <xdr:rowOff>371475</xdr:rowOff>
        </xdr:to>
        <xdr:sp macro="" textlink="">
          <xdr:nvSpPr>
            <xdr:cNvPr id="7441" name="Group Box 1297" hidden="1">
              <a:extLst>
                <a:ext uri="{63B3BB69-23CF-44E3-9099-C40C66FF867C}">
                  <a14:compatExt spid="_x0000_s7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38100</xdr:rowOff>
        </xdr:from>
        <xdr:to>
          <xdr:col>7</xdr:col>
          <xdr:colOff>0</xdr:colOff>
          <xdr:row>56</xdr:row>
          <xdr:rowOff>371475</xdr:rowOff>
        </xdr:to>
        <xdr:sp macro="" textlink="">
          <xdr:nvSpPr>
            <xdr:cNvPr id="7442" name="Group Box 1298" hidden="1">
              <a:extLst>
                <a:ext uri="{63B3BB69-23CF-44E3-9099-C40C66FF867C}">
                  <a14:compatExt spid="_x0000_s7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57</xdr:row>
          <xdr:rowOff>38100</xdr:rowOff>
        </xdr:from>
        <xdr:to>
          <xdr:col>7</xdr:col>
          <xdr:colOff>0</xdr:colOff>
          <xdr:row>57</xdr:row>
          <xdr:rowOff>371475</xdr:rowOff>
        </xdr:to>
        <xdr:sp macro="" textlink="">
          <xdr:nvSpPr>
            <xdr:cNvPr id="7443" name="Group Box 1299" hidden="1">
              <a:extLst>
                <a:ext uri="{63B3BB69-23CF-44E3-9099-C40C66FF867C}">
                  <a14:compatExt spid="_x0000_s7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7</xdr:col>
      <xdr:colOff>340179</xdr:colOff>
      <xdr:row>4</xdr:row>
      <xdr:rowOff>244928</xdr:rowOff>
    </xdr:from>
    <xdr:to>
      <xdr:col>9</xdr:col>
      <xdr:colOff>2490106</xdr:colOff>
      <xdr:row>4</xdr:row>
      <xdr:rowOff>1047748</xdr:rowOff>
    </xdr:to>
    <xdr:sp macro="" textlink="">
      <xdr:nvSpPr>
        <xdr:cNvPr id="203" name="正方形/長方形 202"/>
        <xdr:cNvSpPr/>
      </xdr:nvSpPr>
      <xdr:spPr>
        <a:xfrm>
          <a:off x="7960179" y="1442357"/>
          <a:ext cx="4571998" cy="80282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UD デジタル 教科書体 NK-B" panose="02020700000000000000" pitchFamily="18" charset="-128"/>
              <a:ea typeface="UD デジタル 教科書体 NK-B" panose="02020700000000000000" pitchFamily="18" charset="-128"/>
            </a:rPr>
            <a:t>生年月日や住所などの間違いが多発しております。</a:t>
          </a:r>
          <a:endParaRPr kumimoji="1" lang="en-US" altLang="ja-JP" sz="1600">
            <a:latin typeface="UD デジタル 教科書体 NK-B" panose="02020700000000000000" pitchFamily="18" charset="-128"/>
            <a:ea typeface="UD デジタル 教科書体 NK-B" panose="02020700000000000000" pitchFamily="18" charset="-128"/>
          </a:endParaRPr>
        </a:p>
        <a:p>
          <a:pPr algn="ctr"/>
          <a:r>
            <a:rPr kumimoji="1" lang="ja-JP" altLang="en-US" sz="1600">
              <a:latin typeface="UD デジタル 教科書体 NK-B" panose="02020700000000000000" pitchFamily="18" charset="-128"/>
              <a:ea typeface="UD デジタル 教科書体 NK-B" panose="02020700000000000000" pitchFamily="18" charset="-128"/>
            </a:rPr>
            <a:t>再度のご確認の上ご返送をお願いいたします。</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58</xdr:row>
          <xdr:rowOff>38100</xdr:rowOff>
        </xdr:from>
        <xdr:to>
          <xdr:col>7</xdr:col>
          <xdr:colOff>0</xdr:colOff>
          <xdr:row>59</xdr:row>
          <xdr:rowOff>0</xdr:rowOff>
        </xdr:to>
        <xdr:sp macro="" textlink="">
          <xdr:nvSpPr>
            <xdr:cNvPr id="7445" name="Group Box 1301" hidden="1">
              <a:extLst>
                <a:ext uri="{63B3BB69-23CF-44E3-9099-C40C66FF867C}">
                  <a14:compatExt spid="_x0000_s74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38100</xdr:rowOff>
        </xdr:from>
        <xdr:to>
          <xdr:col>7</xdr:col>
          <xdr:colOff>0</xdr:colOff>
          <xdr:row>59</xdr:row>
          <xdr:rowOff>0</xdr:rowOff>
        </xdr:to>
        <xdr:sp macro="" textlink="">
          <xdr:nvSpPr>
            <xdr:cNvPr id="7446" name="Group Box 1302" hidden="1">
              <a:extLst>
                <a:ext uri="{63B3BB69-23CF-44E3-9099-C40C66FF867C}">
                  <a14:compatExt spid="_x0000_s74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38100</xdr:rowOff>
        </xdr:from>
        <xdr:to>
          <xdr:col>7</xdr:col>
          <xdr:colOff>0</xdr:colOff>
          <xdr:row>59</xdr:row>
          <xdr:rowOff>0</xdr:rowOff>
        </xdr:to>
        <xdr:sp macro="" textlink="">
          <xdr:nvSpPr>
            <xdr:cNvPr id="7447" name="Group Box 1303" hidden="1">
              <a:extLst>
                <a:ext uri="{63B3BB69-23CF-44E3-9099-C40C66FF867C}">
                  <a14:compatExt spid="_x0000_s7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ables/table1.xml><?xml version="1.0" encoding="utf-8"?>
<table xmlns="http://schemas.openxmlformats.org/spreadsheetml/2006/main" id="3" name="受診情報34" displayName="受診情報34" ref="A8:AG58" totalsRowShown="0" headerRowDxfId="80" dataDxfId="79" tableBorderDxfId="78">
  <autoFilter ref="A8:AG58"/>
  <tableColumns count="33">
    <tableColumn id="1" name="管理_x000a_番号" dataDxfId="77">
      <calculatedColumnFormula>ROW()-8</calculatedColumnFormula>
    </tableColumn>
    <tableColumn id="2" name="第1_x000a_希望日" dataDxfId="76"/>
    <tableColumn id="3" name="第2_x000a_希望日" dataDxfId="75"/>
    <tableColumn id="4" name="受診日_x000a_（病院記入欄）" dataDxfId="74"/>
    <tableColumn id="6" name="漢字氏名" dataDxfId="73"/>
    <tableColumn id="7" name="フリガナ" dataDxfId="72"/>
    <tableColumn id="8" name="性別" dataDxfId="71"/>
    <tableColumn id="9" name="生年月日" dataDxfId="70"/>
    <tableColumn id="10" name="郵便番号" dataDxfId="69"/>
    <tableColumn id="11" name="住所" dataDxfId="68"/>
    <tableColumn id="12" name="電話番号" dataDxfId="67"/>
    <tableColumn id="13" name="胃検査" dataDxfId="66"/>
    <tableColumn id="14" name="健診コース" dataDxfId="65"/>
    <tableColumn id="15" name="子宮" dataDxfId="64"/>
    <tableColumn id="16" name="乳がん" dataDxfId="63"/>
    <tableColumn id="17" name="脳" dataDxfId="62"/>
    <tableColumn id="18" name="肺がん" dataDxfId="61"/>
    <tableColumn id="19" name="心臓" dataDxfId="60"/>
    <tableColumn id="20" name="ピロリ" dataDxfId="59"/>
    <tableColumn id="22" name="骨" dataDxfId="58"/>
    <tableColumn id="24" name="腫瘍マーカー_x000a_３種" dataDxfId="57"/>
    <tableColumn id="25" name="前立腺" dataDxfId="56"/>
    <tableColumn id="21" name="備考" dataDxfId="55"/>
    <tableColumn id="26" name="子宮2" dataDxfId="54">
      <calculatedColumnFormula>IF(受診情報34[[#This Row],[子宮]]="希望",TRUE,"")</calculatedColumnFormula>
    </tableColumn>
    <tableColumn id="27" name="乳がん2" dataDxfId="53">
      <calculatedColumnFormula>IF(受診情報34[[#This Row],[乳がん]]="希望",TRUE,"")</calculatedColumnFormula>
    </tableColumn>
    <tableColumn id="28" name="脳2" dataDxfId="52">
      <calculatedColumnFormula>IF(受診情報34[[#This Row],[脳]]="希望",TRUE,"")</calculatedColumnFormula>
    </tableColumn>
    <tableColumn id="29" name="肺がん2" dataDxfId="51">
      <calculatedColumnFormula>IF(受診情報34[[#This Row],[肺がん]]="希望",TRUE,"")</calculatedColumnFormula>
    </tableColumn>
    <tableColumn id="30" name="心臓2" dataDxfId="50">
      <calculatedColumnFormula>IF(受診情報34[[#This Row],[心臓]]="希望",TRUE,"")</calculatedColumnFormula>
    </tableColumn>
    <tableColumn id="31" name="ピロリ2" dataDxfId="49">
      <calculatedColumnFormula>IF(受診情報34[[#This Row],[ピロリ]]="希望",TRUE,"")</calculatedColumnFormula>
    </tableColumn>
    <tableColumn id="32" name="骨2" dataDxfId="48">
      <calculatedColumnFormula>IF(受診情報34[[#This Row],[骨]]="希望",TRUE,"")</calculatedColumnFormula>
    </tableColumn>
    <tableColumn id="33" name="腫瘍マーカー_x000a_３種2" dataDxfId="47">
      <calculatedColumnFormula>IF(受診情報34[[#This Row],[腫瘍マーカー
３種]]="希望",TRUE,"")</calculatedColumnFormula>
    </tableColumn>
    <tableColumn id="34" name="前立腺2" dataDxfId="46">
      <calculatedColumnFormula>IF(受診情報34[[#This Row],[前立腺]]="希望",TRUE,"")</calculatedColumnFormula>
    </tableColumn>
    <tableColumn id="5" name="性別2" dataDxfId="45">
      <calculatedColumnFormula>IF(受診情報34[[#This Row],[性別]]="男性",1,IF(受診情報34[[#This Row],[性別]]="女性",2,""))</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id="2" name="受診情報3" displayName="受診情報3" ref="A8:AO108" totalsRowShown="0" headerRowDxfId="43" dataDxfId="42" tableBorderDxfId="41">
  <autoFilter ref="A8:AO108"/>
  <tableColumns count="41">
    <tableColumn id="1" name="管理_x000a_番号" dataDxfId="40">
      <calculatedColumnFormula>ROW()-8</calculatedColumnFormula>
    </tableColumn>
    <tableColumn id="2" name="第1_x000a_希望日" dataDxfId="39"/>
    <tableColumn id="3" name="第2_x000a_希望日" dataDxfId="38"/>
    <tableColumn id="4" name="受診日_x000a_（病院記入欄）" dataDxfId="37"/>
    <tableColumn id="6" name="漢字氏名" dataDxfId="36"/>
    <tableColumn id="7" name="フリガナ" dataDxfId="35"/>
    <tableColumn id="8" name="性別" dataDxfId="34"/>
    <tableColumn id="9" name="生年月日" dataDxfId="33"/>
    <tableColumn id="10" name="郵便番号" dataDxfId="32"/>
    <tableColumn id="11" name="住所" dataDxfId="31"/>
    <tableColumn id="12" name="電話番号" dataDxfId="30"/>
    <tableColumn id="13" name="胃検査" dataDxfId="29"/>
    <tableColumn id="14" name="健診コース" dataDxfId="28"/>
    <tableColumn id="15" name="子宮" dataDxfId="27"/>
    <tableColumn id="23" name="HPV" dataDxfId="26"/>
    <tableColumn id="16" name="乳がん" dataDxfId="25"/>
    <tableColumn id="17" name="脳" dataDxfId="24"/>
    <tableColumn id="18" name="肺がん" dataDxfId="23"/>
    <tableColumn id="35" name="PET" dataDxfId="22"/>
    <tableColumn id="40" name="大腸CT" dataDxfId="21"/>
    <tableColumn id="19" name="心臓" dataDxfId="20"/>
    <tableColumn id="20" name="ピロリ" dataDxfId="19"/>
    <tableColumn id="36" name="アレルギー" dataDxfId="18"/>
    <tableColumn id="22" name="骨" dataDxfId="17"/>
    <tableColumn id="24" name="腫瘍マーカー_x000a_３種" dataDxfId="16"/>
    <tableColumn id="25" name="前立腺" dataDxfId="15"/>
    <tableColumn id="21" name="備考" dataDxfId="14"/>
    <tableColumn id="26" name="子宮2" dataDxfId="13">
      <calculatedColumnFormula>IF(受診情報3[[#This Row],[子宮]]="希望",TRUE,FALSE)</calculatedColumnFormula>
    </tableColumn>
    <tableColumn id="37" name="HPV2" dataDxfId="12">
      <calculatedColumnFormula>IF(受診情報3[[#This Row],[HPV]]="希望",TRUE,FALSE)</calculatedColumnFormula>
    </tableColumn>
    <tableColumn id="27" name="乳がん2" dataDxfId="11">
      <calculatedColumnFormula>IF(受診情報3[[#This Row],[乳がん]]="希望",TRUE,FALSE)</calculatedColumnFormula>
    </tableColumn>
    <tableColumn id="28" name="脳2" dataDxfId="10">
      <calculatedColumnFormula>IF(受診情報3[[#This Row],[脳]]="希望",TRUE,FALSE)</calculatedColumnFormula>
    </tableColumn>
    <tableColumn id="29" name="肺がん2" dataDxfId="9">
      <calculatedColumnFormula>IF(受診情報3[[#This Row],[肺がん]]="希望",TRUE,FALSE)</calculatedColumnFormula>
    </tableColumn>
    <tableColumn id="38" name="PET2" dataDxfId="8">
      <calculatedColumnFormula>IF(受診情報3[[#This Row],[PET]]="希望",TRUE,FALSE)</calculatedColumnFormula>
    </tableColumn>
    <tableColumn id="41" name="大腸CT2" dataDxfId="7"/>
    <tableColumn id="30" name="心臓2" dataDxfId="6">
      <calculatedColumnFormula>IF(受診情報3[[#This Row],[心臓]]="希望",TRUE,FALSE)</calculatedColumnFormula>
    </tableColumn>
    <tableColumn id="31" name="ピロリ2" dataDxfId="5">
      <calculatedColumnFormula>IF(受診情報3[[#This Row],[ピロリ]]="希望",TRUE,FALSE)</calculatedColumnFormula>
    </tableColumn>
    <tableColumn id="39" name="アレルギ2" dataDxfId="4">
      <calculatedColumnFormula>IF(受診情報3[[#This Row],[アレルギー]]="希望",TRUE,FALSE)</calculatedColumnFormula>
    </tableColumn>
    <tableColumn id="32" name="骨2" dataDxfId="3">
      <calculatedColumnFormula>IF(受診情報3[[#This Row],[骨]]="希望",TRUE,FALSE)</calculatedColumnFormula>
    </tableColumn>
    <tableColumn id="33" name="腫瘍マーカー_x000a_３種2" dataDxfId="2">
      <calculatedColumnFormula>IF(受診情報3[[#This Row],[腫瘍マーカー
３種]]="希望",TRUE,FALSE)</calculatedColumnFormula>
    </tableColumn>
    <tableColumn id="34" name="前立腺2" dataDxfId="1">
      <calculatedColumnFormula>IF(受診情報3[[#This Row],[前立腺]]="希望",TRUE,FALSE)</calculatedColumnFormula>
    </tableColumn>
    <tableColumn id="5" name="性別2" dataDxfId="0">
      <calculatedColumnFormula>IF(受診情報3[[#This Row],[性別]]="男性",1,IF(受診情報3[[#This Row],[性別]]="女性",2,""))</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table" Target="../tables/table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12.xml"/><Relationship Id="rId21" Type="http://schemas.openxmlformats.org/officeDocument/2006/relationships/ctrlProp" Target="../ctrlProps/ctrlProp216.xml"/><Relationship Id="rId42" Type="http://schemas.openxmlformats.org/officeDocument/2006/relationships/ctrlProp" Target="../ctrlProps/ctrlProp237.xml"/><Relationship Id="rId63" Type="http://schemas.openxmlformats.org/officeDocument/2006/relationships/ctrlProp" Target="../ctrlProps/ctrlProp258.xml"/><Relationship Id="rId84" Type="http://schemas.openxmlformats.org/officeDocument/2006/relationships/ctrlProp" Target="../ctrlProps/ctrlProp279.xml"/><Relationship Id="rId138" Type="http://schemas.openxmlformats.org/officeDocument/2006/relationships/ctrlProp" Target="../ctrlProps/ctrlProp333.xml"/><Relationship Id="rId159" Type="http://schemas.openxmlformats.org/officeDocument/2006/relationships/ctrlProp" Target="../ctrlProps/ctrlProp354.xml"/><Relationship Id="rId170" Type="http://schemas.openxmlformats.org/officeDocument/2006/relationships/ctrlProp" Target="../ctrlProps/ctrlProp365.xml"/><Relationship Id="rId191" Type="http://schemas.openxmlformats.org/officeDocument/2006/relationships/ctrlProp" Target="../ctrlProps/ctrlProp386.xml"/><Relationship Id="rId205" Type="http://schemas.openxmlformats.org/officeDocument/2006/relationships/table" Target="../tables/table2.xml"/><Relationship Id="rId16" Type="http://schemas.openxmlformats.org/officeDocument/2006/relationships/ctrlProp" Target="../ctrlProps/ctrlProp211.xml"/><Relationship Id="rId107" Type="http://schemas.openxmlformats.org/officeDocument/2006/relationships/ctrlProp" Target="../ctrlProps/ctrlProp302.xml"/><Relationship Id="rId11" Type="http://schemas.openxmlformats.org/officeDocument/2006/relationships/ctrlProp" Target="../ctrlProps/ctrlProp206.xml"/><Relationship Id="rId32" Type="http://schemas.openxmlformats.org/officeDocument/2006/relationships/ctrlProp" Target="../ctrlProps/ctrlProp227.xml"/><Relationship Id="rId37" Type="http://schemas.openxmlformats.org/officeDocument/2006/relationships/ctrlProp" Target="../ctrlProps/ctrlProp232.xml"/><Relationship Id="rId53" Type="http://schemas.openxmlformats.org/officeDocument/2006/relationships/ctrlProp" Target="../ctrlProps/ctrlProp248.xml"/><Relationship Id="rId58" Type="http://schemas.openxmlformats.org/officeDocument/2006/relationships/ctrlProp" Target="../ctrlProps/ctrlProp253.xml"/><Relationship Id="rId74" Type="http://schemas.openxmlformats.org/officeDocument/2006/relationships/ctrlProp" Target="../ctrlProps/ctrlProp269.xml"/><Relationship Id="rId79" Type="http://schemas.openxmlformats.org/officeDocument/2006/relationships/ctrlProp" Target="../ctrlProps/ctrlProp274.xml"/><Relationship Id="rId102" Type="http://schemas.openxmlformats.org/officeDocument/2006/relationships/ctrlProp" Target="../ctrlProps/ctrlProp297.xml"/><Relationship Id="rId123" Type="http://schemas.openxmlformats.org/officeDocument/2006/relationships/ctrlProp" Target="../ctrlProps/ctrlProp318.xml"/><Relationship Id="rId128" Type="http://schemas.openxmlformats.org/officeDocument/2006/relationships/ctrlProp" Target="../ctrlProps/ctrlProp323.xml"/><Relationship Id="rId144" Type="http://schemas.openxmlformats.org/officeDocument/2006/relationships/ctrlProp" Target="../ctrlProps/ctrlProp339.xml"/><Relationship Id="rId149" Type="http://schemas.openxmlformats.org/officeDocument/2006/relationships/ctrlProp" Target="../ctrlProps/ctrlProp344.xml"/><Relationship Id="rId5" Type="http://schemas.openxmlformats.org/officeDocument/2006/relationships/ctrlProp" Target="../ctrlProps/ctrlProp200.xml"/><Relationship Id="rId90" Type="http://schemas.openxmlformats.org/officeDocument/2006/relationships/ctrlProp" Target="../ctrlProps/ctrlProp285.xml"/><Relationship Id="rId95" Type="http://schemas.openxmlformats.org/officeDocument/2006/relationships/ctrlProp" Target="../ctrlProps/ctrlProp290.xml"/><Relationship Id="rId160" Type="http://schemas.openxmlformats.org/officeDocument/2006/relationships/ctrlProp" Target="../ctrlProps/ctrlProp355.xml"/><Relationship Id="rId165" Type="http://schemas.openxmlformats.org/officeDocument/2006/relationships/ctrlProp" Target="../ctrlProps/ctrlProp360.xml"/><Relationship Id="rId181" Type="http://schemas.openxmlformats.org/officeDocument/2006/relationships/ctrlProp" Target="../ctrlProps/ctrlProp376.xml"/><Relationship Id="rId186" Type="http://schemas.openxmlformats.org/officeDocument/2006/relationships/ctrlProp" Target="../ctrlProps/ctrlProp381.xml"/><Relationship Id="rId22" Type="http://schemas.openxmlformats.org/officeDocument/2006/relationships/ctrlProp" Target="../ctrlProps/ctrlProp217.xml"/><Relationship Id="rId27" Type="http://schemas.openxmlformats.org/officeDocument/2006/relationships/ctrlProp" Target="../ctrlProps/ctrlProp222.xml"/><Relationship Id="rId43" Type="http://schemas.openxmlformats.org/officeDocument/2006/relationships/ctrlProp" Target="../ctrlProps/ctrlProp238.xml"/><Relationship Id="rId48" Type="http://schemas.openxmlformats.org/officeDocument/2006/relationships/ctrlProp" Target="../ctrlProps/ctrlProp243.xml"/><Relationship Id="rId64" Type="http://schemas.openxmlformats.org/officeDocument/2006/relationships/ctrlProp" Target="../ctrlProps/ctrlProp259.xml"/><Relationship Id="rId69" Type="http://schemas.openxmlformats.org/officeDocument/2006/relationships/ctrlProp" Target="../ctrlProps/ctrlProp264.xml"/><Relationship Id="rId113" Type="http://schemas.openxmlformats.org/officeDocument/2006/relationships/ctrlProp" Target="../ctrlProps/ctrlProp308.xml"/><Relationship Id="rId118" Type="http://schemas.openxmlformats.org/officeDocument/2006/relationships/ctrlProp" Target="../ctrlProps/ctrlProp313.xml"/><Relationship Id="rId134" Type="http://schemas.openxmlformats.org/officeDocument/2006/relationships/ctrlProp" Target="../ctrlProps/ctrlProp329.xml"/><Relationship Id="rId139" Type="http://schemas.openxmlformats.org/officeDocument/2006/relationships/ctrlProp" Target="../ctrlProps/ctrlProp334.xml"/><Relationship Id="rId80" Type="http://schemas.openxmlformats.org/officeDocument/2006/relationships/ctrlProp" Target="../ctrlProps/ctrlProp275.xml"/><Relationship Id="rId85" Type="http://schemas.openxmlformats.org/officeDocument/2006/relationships/ctrlProp" Target="../ctrlProps/ctrlProp280.xml"/><Relationship Id="rId150" Type="http://schemas.openxmlformats.org/officeDocument/2006/relationships/ctrlProp" Target="../ctrlProps/ctrlProp345.xml"/><Relationship Id="rId155" Type="http://schemas.openxmlformats.org/officeDocument/2006/relationships/ctrlProp" Target="../ctrlProps/ctrlProp350.xml"/><Relationship Id="rId171" Type="http://schemas.openxmlformats.org/officeDocument/2006/relationships/ctrlProp" Target="../ctrlProps/ctrlProp366.xml"/><Relationship Id="rId176" Type="http://schemas.openxmlformats.org/officeDocument/2006/relationships/ctrlProp" Target="../ctrlProps/ctrlProp371.xml"/><Relationship Id="rId192" Type="http://schemas.openxmlformats.org/officeDocument/2006/relationships/ctrlProp" Target="../ctrlProps/ctrlProp387.xml"/><Relationship Id="rId197" Type="http://schemas.openxmlformats.org/officeDocument/2006/relationships/ctrlProp" Target="../ctrlProps/ctrlProp392.xml"/><Relationship Id="rId201" Type="http://schemas.openxmlformats.org/officeDocument/2006/relationships/ctrlProp" Target="../ctrlProps/ctrlProp396.xml"/><Relationship Id="rId12" Type="http://schemas.openxmlformats.org/officeDocument/2006/relationships/ctrlProp" Target="../ctrlProps/ctrlProp207.xml"/><Relationship Id="rId17" Type="http://schemas.openxmlformats.org/officeDocument/2006/relationships/ctrlProp" Target="../ctrlProps/ctrlProp212.xml"/><Relationship Id="rId33" Type="http://schemas.openxmlformats.org/officeDocument/2006/relationships/ctrlProp" Target="../ctrlProps/ctrlProp228.xml"/><Relationship Id="rId38" Type="http://schemas.openxmlformats.org/officeDocument/2006/relationships/ctrlProp" Target="../ctrlProps/ctrlProp233.xml"/><Relationship Id="rId59" Type="http://schemas.openxmlformats.org/officeDocument/2006/relationships/ctrlProp" Target="../ctrlProps/ctrlProp254.xml"/><Relationship Id="rId103" Type="http://schemas.openxmlformats.org/officeDocument/2006/relationships/ctrlProp" Target="../ctrlProps/ctrlProp298.xml"/><Relationship Id="rId108" Type="http://schemas.openxmlformats.org/officeDocument/2006/relationships/ctrlProp" Target="../ctrlProps/ctrlProp303.xml"/><Relationship Id="rId124" Type="http://schemas.openxmlformats.org/officeDocument/2006/relationships/ctrlProp" Target="../ctrlProps/ctrlProp319.xml"/><Relationship Id="rId129" Type="http://schemas.openxmlformats.org/officeDocument/2006/relationships/ctrlProp" Target="../ctrlProps/ctrlProp324.xml"/><Relationship Id="rId54" Type="http://schemas.openxmlformats.org/officeDocument/2006/relationships/ctrlProp" Target="../ctrlProps/ctrlProp249.xml"/><Relationship Id="rId70" Type="http://schemas.openxmlformats.org/officeDocument/2006/relationships/ctrlProp" Target="../ctrlProps/ctrlProp265.xml"/><Relationship Id="rId75" Type="http://schemas.openxmlformats.org/officeDocument/2006/relationships/ctrlProp" Target="../ctrlProps/ctrlProp270.xml"/><Relationship Id="rId91" Type="http://schemas.openxmlformats.org/officeDocument/2006/relationships/ctrlProp" Target="../ctrlProps/ctrlProp286.xml"/><Relationship Id="rId96" Type="http://schemas.openxmlformats.org/officeDocument/2006/relationships/ctrlProp" Target="../ctrlProps/ctrlProp291.xml"/><Relationship Id="rId140" Type="http://schemas.openxmlformats.org/officeDocument/2006/relationships/ctrlProp" Target="../ctrlProps/ctrlProp335.xml"/><Relationship Id="rId145" Type="http://schemas.openxmlformats.org/officeDocument/2006/relationships/ctrlProp" Target="../ctrlProps/ctrlProp340.xml"/><Relationship Id="rId161" Type="http://schemas.openxmlformats.org/officeDocument/2006/relationships/ctrlProp" Target="../ctrlProps/ctrlProp356.xml"/><Relationship Id="rId166" Type="http://schemas.openxmlformats.org/officeDocument/2006/relationships/ctrlProp" Target="../ctrlProps/ctrlProp361.xml"/><Relationship Id="rId182" Type="http://schemas.openxmlformats.org/officeDocument/2006/relationships/ctrlProp" Target="../ctrlProps/ctrlProp377.xml"/><Relationship Id="rId187" Type="http://schemas.openxmlformats.org/officeDocument/2006/relationships/ctrlProp" Target="../ctrlProps/ctrlProp382.xml"/><Relationship Id="rId1" Type="http://schemas.openxmlformats.org/officeDocument/2006/relationships/printerSettings" Target="../printerSettings/printerSettings4.bin"/><Relationship Id="rId6" Type="http://schemas.openxmlformats.org/officeDocument/2006/relationships/ctrlProp" Target="../ctrlProps/ctrlProp201.xml"/><Relationship Id="rId23" Type="http://schemas.openxmlformats.org/officeDocument/2006/relationships/ctrlProp" Target="../ctrlProps/ctrlProp218.xml"/><Relationship Id="rId28" Type="http://schemas.openxmlformats.org/officeDocument/2006/relationships/ctrlProp" Target="../ctrlProps/ctrlProp223.xml"/><Relationship Id="rId49" Type="http://schemas.openxmlformats.org/officeDocument/2006/relationships/ctrlProp" Target="../ctrlProps/ctrlProp244.xml"/><Relationship Id="rId114" Type="http://schemas.openxmlformats.org/officeDocument/2006/relationships/ctrlProp" Target="../ctrlProps/ctrlProp309.xml"/><Relationship Id="rId119" Type="http://schemas.openxmlformats.org/officeDocument/2006/relationships/ctrlProp" Target="../ctrlProps/ctrlProp314.xml"/><Relationship Id="rId44" Type="http://schemas.openxmlformats.org/officeDocument/2006/relationships/ctrlProp" Target="../ctrlProps/ctrlProp239.xml"/><Relationship Id="rId60" Type="http://schemas.openxmlformats.org/officeDocument/2006/relationships/ctrlProp" Target="../ctrlProps/ctrlProp255.xml"/><Relationship Id="rId65" Type="http://schemas.openxmlformats.org/officeDocument/2006/relationships/ctrlProp" Target="../ctrlProps/ctrlProp260.xml"/><Relationship Id="rId81" Type="http://schemas.openxmlformats.org/officeDocument/2006/relationships/ctrlProp" Target="../ctrlProps/ctrlProp276.xml"/><Relationship Id="rId86" Type="http://schemas.openxmlformats.org/officeDocument/2006/relationships/ctrlProp" Target="../ctrlProps/ctrlProp281.xml"/><Relationship Id="rId130" Type="http://schemas.openxmlformats.org/officeDocument/2006/relationships/ctrlProp" Target="../ctrlProps/ctrlProp325.xml"/><Relationship Id="rId135" Type="http://schemas.openxmlformats.org/officeDocument/2006/relationships/ctrlProp" Target="../ctrlProps/ctrlProp330.xml"/><Relationship Id="rId151" Type="http://schemas.openxmlformats.org/officeDocument/2006/relationships/ctrlProp" Target="../ctrlProps/ctrlProp346.xml"/><Relationship Id="rId156" Type="http://schemas.openxmlformats.org/officeDocument/2006/relationships/ctrlProp" Target="../ctrlProps/ctrlProp351.xml"/><Relationship Id="rId177" Type="http://schemas.openxmlformats.org/officeDocument/2006/relationships/ctrlProp" Target="../ctrlProps/ctrlProp372.xml"/><Relationship Id="rId198" Type="http://schemas.openxmlformats.org/officeDocument/2006/relationships/ctrlProp" Target="../ctrlProps/ctrlProp393.xml"/><Relationship Id="rId172" Type="http://schemas.openxmlformats.org/officeDocument/2006/relationships/ctrlProp" Target="../ctrlProps/ctrlProp367.xml"/><Relationship Id="rId193" Type="http://schemas.openxmlformats.org/officeDocument/2006/relationships/ctrlProp" Target="../ctrlProps/ctrlProp388.xml"/><Relationship Id="rId202" Type="http://schemas.openxmlformats.org/officeDocument/2006/relationships/ctrlProp" Target="../ctrlProps/ctrlProp397.xml"/><Relationship Id="rId13" Type="http://schemas.openxmlformats.org/officeDocument/2006/relationships/ctrlProp" Target="../ctrlProps/ctrlProp208.xml"/><Relationship Id="rId18" Type="http://schemas.openxmlformats.org/officeDocument/2006/relationships/ctrlProp" Target="../ctrlProps/ctrlProp213.xml"/><Relationship Id="rId39" Type="http://schemas.openxmlformats.org/officeDocument/2006/relationships/ctrlProp" Target="../ctrlProps/ctrlProp234.xml"/><Relationship Id="rId109" Type="http://schemas.openxmlformats.org/officeDocument/2006/relationships/ctrlProp" Target="../ctrlProps/ctrlProp304.xml"/><Relationship Id="rId34" Type="http://schemas.openxmlformats.org/officeDocument/2006/relationships/ctrlProp" Target="../ctrlProps/ctrlProp229.xml"/><Relationship Id="rId50" Type="http://schemas.openxmlformats.org/officeDocument/2006/relationships/ctrlProp" Target="../ctrlProps/ctrlProp245.xml"/><Relationship Id="rId55" Type="http://schemas.openxmlformats.org/officeDocument/2006/relationships/ctrlProp" Target="../ctrlProps/ctrlProp250.xml"/><Relationship Id="rId76" Type="http://schemas.openxmlformats.org/officeDocument/2006/relationships/ctrlProp" Target="../ctrlProps/ctrlProp271.xml"/><Relationship Id="rId97" Type="http://schemas.openxmlformats.org/officeDocument/2006/relationships/ctrlProp" Target="../ctrlProps/ctrlProp292.xml"/><Relationship Id="rId104" Type="http://schemas.openxmlformats.org/officeDocument/2006/relationships/ctrlProp" Target="../ctrlProps/ctrlProp299.xml"/><Relationship Id="rId120" Type="http://schemas.openxmlformats.org/officeDocument/2006/relationships/ctrlProp" Target="../ctrlProps/ctrlProp315.xml"/><Relationship Id="rId125" Type="http://schemas.openxmlformats.org/officeDocument/2006/relationships/ctrlProp" Target="../ctrlProps/ctrlProp320.xml"/><Relationship Id="rId141" Type="http://schemas.openxmlformats.org/officeDocument/2006/relationships/ctrlProp" Target="../ctrlProps/ctrlProp336.xml"/><Relationship Id="rId146" Type="http://schemas.openxmlformats.org/officeDocument/2006/relationships/ctrlProp" Target="../ctrlProps/ctrlProp341.xml"/><Relationship Id="rId167" Type="http://schemas.openxmlformats.org/officeDocument/2006/relationships/ctrlProp" Target="../ctrlProps/ctrlProp362.xml"/><Relationship Id="rId188" Type="http://schemas.openxmlformats.org/officeDocument/2006/relationships/ctrlProp" Target="../ctrlProps/ctrlProp383.xml"/><Relationship Id="rId7" Type="http://schemas.openxmlformats.org/officeDocument/2006/relationships/ctrlProp" Target="../ctrlProps/ctrlProp202.xml"/><Relationship Id="rId71" Type="http://schemas.openxmlformats.org/officeDocument/2006/relationships/ctrlProp" Target="../ctrlProps/ctrlProp266.xml"/><Relationship Id="rId92" Type="http://schemas.openxmlformats.org/officeDocument/2006/relationships/ctrlProp" Target="../ctrlProps/ctrlProp287.xml"/><Relationship Id="rId162" Type="http://schemas.openxmlformats.org/officeDocument/2006/relationships/ctrlProp" Target="../ctrlProps/ctrlProp357.xml"/><Relationship Id="rId183" Type="http://schemas.openxmlformats.org/officeDocument/2006/relationships/ctrlProp" Target="../ctrlProps/ctrlProp378.xml"/><Relationship Id="rId2" Type="http://schemas.openxmlformats.org/officeDocument/2006/relationships/drawing" Target="../drawings/drawing4.xml"/><Relationship Id="rId29" Type="http://schemas.openxmlformats.org/officeDocument/2006/relationships/ctrlProp" Target="../ctrlProps/ctrlProp224.xml"/><Relationship Id="rId24" Type="http://schemas.openxmlformats.org/officeDocument/2006/relationships/ctrlProp" Target="../ctrlProps/ctrlProp219.xml"/><Relationship Id="rId40" Type="http://schemas.openxmlformats.org/officeDocument/2006/relationships/ctrlProp" Target="../ctrlProps/ctrlProp235.xml"/><Relationship Id="rId45" Type="http://schemas.openxmlformats.org/officeDocument/2006/relationships/ctrlProp" Target="../ctrlProps/ctrlProp240.xml"/><Relationship Id="rId66" Type="http://schemas.openxmlformats.org/officeDocument/2006/relationships/ctrlProp" Target="../ctrlProps/ctrlProp261.xml"/><Relationship Id="rId87" Type="http://schemas.openxmlformats.org/officeDocument/2006/relationships/ctrlProp" Target="../ctrlProps/ctrlProp282.xml"/><Relationship Id="rId110" Type="http://schemas.openxmlformats.org/officeDocument/2006/relationships/ctrlProp" Target="../ctrlProps/ctrlProp305.xml"/><Relationship Id="rId115" Type="http://schemas.openxmlformats.org/officeDocument/2006/relationships/ctrlProp" Target="../ctrlProps/ctrlProp310.xml"/><Relationship Id="rId131" Type="http://schemas.openxmlformats.org/officeDocument/2006/relationships/ctrlProp" Target="../ctrlProps/ctrlProp326.xml"/><Relationship Id="rId136" Type="http://schemas.openxmlformats.org/officeDocument/2006/relationships/ctrlProp" Target="../ctrlProps/ctrlProp331.xml"/><Relationship Id="rId157" Type="http://schemas.openxmlformats.org/officeDocument/2006/relationships/ctrlProp" Target="../ctrlProps/ctrlProp352.xml"/><Relationship Id="rId178" Type="http://schemas.openxmlformats.org/officeDocument/2006/relationships/ctrlProp" Target="../ctrlProps/ctrlProp373.xml"/><Relationship Id="rId61" Type="http://schemas.openxmlformats.org/officeDocument/2006/relationships/ctrlProp" Target="../ctrlProps/ctrlProp256.xml"/><Relationship Id="rId82" Type="http://schemas.openxmlformats.org/officeDocument/2006/relationships/ctrlProp" Target="../ctrlProps/ctrlProp277.xml"/><Relationship Id="rId152" Type="http://schemas.openxmlformats.org/officeDocument/2006/relationships/ctrlProp" Target="../ctrlProps/ctrlProp347.xml"/><Relationship Id="rId173" Type="http://schemas.openxmlformats.org/officeDocument/2006/relationships/ctrlProp" Target="../ctrlProps/ctrlProp368.xml"/><Relationship Id="rId194" Type="http://schemas.openxmlformats.org/officeDocument/2006/relationships/ctrlProp" Target="../ctrlProps/ctrlProp389.xml"/><Relationship Id="rId199" Type="http://schemas.openxmlformats.org/officeDocument/2006/relationships/ctrlProp" Target="../ctrlProps/ctrlProp394.xml"/><Relationship Id="rId203" Type="http://schemas.openxmlformats.org/officeDocument/2006/relationships/ctrlProp" Target="../ctrlProps/ctrlProp398.xml"/><Relationship Id="rId19" Type="http://schemas.openxmlformats.org/officeDocument/2006/relationships/ctrlProp" Target="../ctrlProps/ctrlProp214.xml"/><Relationship Id="rId14" Type="http://schemas.openxmlformats.org/officeDocument/2006/relationships/ctrlProp" Target="../ctrlProps/ctrlProp209.xml"/><Relationship Id="rId30" Type="http://schemas.openxmlformats.org/officeDocument/2006/relationships/ctrlProp" Target="../ctrlProps/ctrlProp225.xml"/><Relationship Id="rId35" Type="http://schemas.openxmlformats.org/officeDocument/2006/relationships/ctrlProp" Target="../ctrlProps/ctrlProp230.xml"/><Relationship Id="rId56" Type="http://schemas.openxmlformats.org/officeDocument/2006/relationships/ctrlProp" Target="../ctrlProps/ctrlProp251.xml"/><Relationship Id="rId77" Type="http://schemas.openxmlformats.org/officeDocument/2006/relationships/ctrlProp" Target="../ctrlProps/ctrlProp272.xml"/><Relationship Id="rId100" Type="http://schemas.openxmlformats.org/officeDocument/2006/relationships/ctrlProp" Target="../ctrlProps/ctrlProp295.xml"/><Relationship Id="rId105" Type="http://schemas.openxmlformats.org/officeDocument/2006/relationships/ctrlProp" Target="../ctrlProps/ctrlProp300.xml"/><Relationship Id="rId126" Type="http://schemas.openxmlformats.org/officeDocument/2006/relationships/ctrlProp" Target="../ctrlProps/ctrlProp321.xml"/><Relationship Id="rId147" Type="http://schemas.openxmlformats.org/officeDocument/2006/relationships/ctrlProp" Target="../ctrlProps/ctrlProp342.xml"/><Relationship Id="rId168" Type="http://schemas.openxmlformats.org/officeDocument/2006/relationships/ctrlProp" Target="../ctrlProps/ctrlProp363.xml"/><Relationship Id="rId8" Type="http://schemas.openxmlformats.org/officeDocument/2006/relationships/ctrlProp" Target="../ctrlProps/ctrlProp203.xml"/><Relationship Id="rId51" Type="http://schemas.openxmlformats.org/officeDocument/2006/relationships/ctrlProp" Target="../ctrlProps/ctrlProp246.xml"/><Relationship Id="rId72" Type="http://schemas.openxmlformats.org/officeDocument/2006/relationships/ctrlProp" Target="../ctrlProps/ctrlProp267.xml"/><Relationship Id="rId93" Type="http://schemas.openxmlformats.org/officeDocument/2006/relationships/ctrlProp" Target="../ctrlProps/ctrlProp288.xml"/><Relationship Id="rId98" Type="http://schemas.openxmlformats.org/officeDocument/2006/relationships/ctrlProp" Target="../ctrlProps/ctrlProp293.xml"/><Relationship Id="rId121" Type="http://schemas.openxmlformats.org/officeDocument/2006/relationships/ctrlProp" Target="../ctrlProps/ctrlProp316.xml"/><Relationship Id="rId142" Type="http://schemas.openxmlformats.org/officeDocument/2006/relationships/ctrlProp" Target="../ctrlProps/ctrlProp337.xml"/><Relationship Id="rId163" Type="http://schemas.openxmlformats.org/officeDocument/2006/relationships/ctrlProp" Target="../ctrlProps/ctrlProp358.xml"/><Relationship Id="rId184" Type="http://schemas.openxmlformats.org/officeDocument/2006/relationships/ctrlProp" Target="../ctrlProps/ctrlProp379.xml"/><Relationship Id="rId189" Type="http://schemas.openxmlformats.org/officeDocument/2006/relationships/ctrlProp" Target="../ctrlProps/ctrlProp384.xml"/><Relationship Id="rId3" Type="http://schemas.openxmlformats.org/officeDocument/2006/relationships/vmlDrawing" Target="../drawings/vmlDrawing2.vml"/><Relationship Id="rId25" Type="http://schemas.openxmlformats.org/officeDocument/2006/relationships/ctrlProp" Target="../ctrlProps/ctrlProp220.xml"/><Relationship Id="rId46" Type="http://schemas.openxmlformats.org/officeDocument/2006/relationships/ctrlProp" Target="../ctrlProps/ctrlProp241.xml"/><Relationship Id="rId67" Type="http://schemas.openxmlformats.org/officeDocument/2006/relationships/ctrlProp" Target="../ctrlProps/ctrlProp262.xml"/><Relationship Id="rId116" Type="http://schemas.openxmlformats.org/officeDocument/2006/relationships/ctrlProp" Target="../ctrlProps/ctrlProp311.xml"/><Relationship Id="rId137" Type="http://schemas.openxmlformats.org/officeDocument/2006/relationships/ctrlProp" Target="../ctrlProps/ctrlProp332.xml"/><Relationship Id="rId158" Type="http://schemas.openxmlformats.org/officeDocument/2006/relationships/ctrlProp" Target="../ctrlProps/ctrlProp353.xml"/><Relationship Id="rId20" Type="http://schemas.openxmlformats.org/officeDocument/2006/relationships/ctrlProp" Target="../ctrlProps/ctrlProp215.xml"/><Relationship Id="rId41" Type="http://schemas.openxmlformats.org/officeDocument/2006/relationships/ctrlProp" Target="../ctrlProps/ctrlProp236.xml"/><Relationship Id="rId62" Type="http://schemas.openxmlformats.org/officeDocument/2006/relationships/ctrlProp" Target="../ctrlProps/ctrlProp257.xml"/><Relationship Id="rId83" Type="http://schemas.openxmlformats.org/officeDocument/2006/relationships/ctrlProp" Target="../ctrlProps/ctrlProp278.xml"/><Relationship Id="rId88" Type="http://schemas.openxmlformats.org/officeDocument/2006/relationships/ctrlProp" Target="../ctrlProps/ctrlProp283.xml"/><Relationship Id="rId111" Type="http://schemas.openxmlformats.org/officeDocument/2006/relationships/ctrlProp" Target="../ctrlProps/ctrlProp306.xml"/><Relationship Id="rId132" Type="http://schemas.openxmlformats.org/officeDocument/2006/relationships/ctrlProp" Target="../ctrlProps/ctrlProp327.xml"/><Relationship Id="rId153" Type="http://schemas.openxmlformats.org/officeDocument/2006/relationships/ctrlProp" Target="../ctrlProps/ctrlProp348.xml"/><Relationship Id="rId174" Type="http://schemas.openxmlformats.org/officeDocument/2006/relationships/ctrlProp" Target="../ctrlProps/ctrlProp369.xml"/><Relationship Id="rId179" Type="http://schemas.openxmlformats.org/officeDocument/2006/relationships/ctrlProp" Target="../ctrlProps/ctrlProp374.xml"/><Relationship Id="rId195" Type="http://schemas.openxmlformats.org/officeDocument/2006/relationships/ctrlProp" Target="../ctrlProps/ctrlProp390.xml"/><Relationship Id="rId190" Type="http://schemas.openxmlformats.org/officeDocument/2006/relationships/ctrlProp" Target="../ctrlProps/ctrlProp385.xml"/><Relationship Id="rId204" Type="http://schemas.openxmlformats.org/officeDocument/2006/relationships/ctrlProp" Target="../ctrlProps/ctrlProp399.xml"/><Relationship Id="rId15" Type="http://schemas.openxmlformats.org/officeDocument/2006/relationships/ctrlProp" Target="../ctrlProps/ctrlProp210.xml"/><Relationship Id="rId36" Type="http://schemas.openxmlformats.org/officeDocument/2006/relationships/ctrlProp" Target="../ctrlProps/ctrlProp231.xml"/><Relationship Id="rId57" Type="http://schemas.openxmlformats.org/officeDocument/2006/relationships/ctrlProp" Target="../ctrlProps/ctrlProp252.xml"/><Relationship Id="rId106" Type="http://schemas.openxmlformats.org/officeDocument/2006/relationships/ctrlProp" Target="../ctrlProps/ctrlProp301.xml"/><Relationship Id="rId127" Type="http://schemas.openxmlformats.org/officeDocument/2006/relationships/ctrlProp" Target="../ctrlProps/ctrlProp322.xml"/><Relationship Id="rId10" Type="http://schemas.openxmlformats.org/officeDocument/2006/relationships/ctrlProp" Target="../ctrlProps/ctrlProp205.xml"/><Relationship Id="rId31" Type="http://schemas.openxmlformats.org/officeDocument/2006/relationships/ctrlProp" Target="../ctrlProps/ctrlProp226.xml"/><Relationship Id="rId52" Type="http://schemas.openxmlformats.org/officeDocument/2006/relationships/ctrlProp" Target="../ctrlProps/ctrlProp247.xml"/><Relationship Id="rId73" Type="http://schemas.openxmlformats.org/officeDocument/2006/relationships/ctrlProp" Target="../ctrlProps/ctrlProp268.xml"/><Relationship Id="rId78" Type="http://schemas.openxmlformats.org/officeDocument/2006/relationships/ctrlProp" Target="../ctrlProps/ctrlProp273.xml"/><Relationship Id="rId94" Type="http://schemas.openxmlformats.org/officeDocument/2006/relationships/ctrlProp" Target="../ctrlProps/ctrlProp289.xml"/><Relationship Id="rId99" Type="http://schemas.openxmlformats.org/officeDocument/2006/relationships/ctrlProp" Target="../ctrlProps/ctrlProp294.xml"/><Relationship Id="rId101" Type="http://schemas.openxmlformats.org/officeDocument/2006/relationships/ctrlProp" Target="../ctrlProps/ctrlProp296.xml"/><Relationship Id="rId122" Type="http://schemas.openxmlformats.org/officeDocument/2006/relationships/ctrlProp" Target="../ctrlProps/ctrlProp317.xml"/><Relationship Id="rId143" Type="http://schemas.openxmlformats.org/officeDocument/2006/relationships/ctrlProp" Target="../ctrlProps/ctrlProp338.xml"/><Relationship Id="rId148" Type="http://schemas.openxmlformats.org/officeDocument/2006/relationships/ctrlProp" Target="../ctrlProps/ctrlProp343.xml"/><Relationship Id="rId164" Type="http://schemas.openxmlformats.org/officeDocument/2006/relationships/ctrlProp" Target="../ctrlProps/ctrlProp359.xml"/><Relationship Id="rId169" Type="http://schemas.openxmlformats.org/officeDocument/2006/relationships/ctrlProp" Target="../ctrlProps/ctrlProp364.xml"/><Relationship Id="rId185" Type="http://schemas.openxmlformats.org/officeDocument/2006/relationships/ctrlProp" Target="../ctrlProps/ctrlProp380.xml"/><Relationship Id="rId4" Type="http://schemas.openxmlformats.org/officeDocument/2006/relationships/ctrlProp" Target="../ctrlProps/ctrlProp199.xml"/><Relationship Id="rId9" Type="http://schemas.openxmlformats.org/officeDocument/2006/relationships/ctrlProp" Target="../ctrlProps/ctrlProp204.xml"/><Relationship Id="rId180" Type="http://schemas.openxmlformats.org/officeDocument/2006/relationships/ctrlProp" Target="../ctrlProps/ctrlProp375.xml"/><Relationship Id="rId26" Type="http://schemas.openxmlformats.org/officeDocument/2006/relationships/ctrlProp" Target="../ctrlProps/ctrlProp221.xml"/><Relationship Id="rId47" Type="http://schemas.openxmlformats.org/officeDocument/2006/relationships/ctrlProp" Target="../ctrlProps/ctrlProp242.xml"/><Relationship Id="rId68" Type="http://schemas.openxmlformats.org/officeDocument/2006/relationships/ctrlProp" Target="../ctrlProps/ctrlProp263.xml"/><Relationship Id="rId89" Type="http://schemas.openxmlformats.org/officeDocument/2006/relationships/ctrlProp" Target="../ctrlProps/ctrlProp284.xml"/><Relationship Id="rId112" Type="http://schemas.openxmlformats.org/officeDocument/2006/relationships/ctrlProp" Target="../ctrlProps/ctrlProp307.xml"/><Relationship Id="rId133" Type="http://schemas.openxmlformats.org/officeDocument/2006/relationships/ctrlProp" Target="../ctrlProps/ctrlProp328.xml"/><Relationship Id="rId154" Type="http://schemas.openxmlformats.org/officeDocument/2006/relationships/ctrlProp" Target="../ctrlProps/ctrlProp349.xml"/><Relationship Id="rId175" Type="http://schemas.openxmlformats.org/officeDocument/2006/relationships/ctrlProp" Target="../ctrlProps/ctrlProp370.xml"/><Relationship Id="rId196" Type="http://schemas.openxmlformats.org/officeDocument/2006/relationships/ctrlProp" Target="../ctrlProps/ctrlProp391.xml"/><Relationship Id="rId200" Type="http://schemas.openxmlformats.org/officeDocument/2006/relationships/ctrlProp" Target="../ctrlProps/ctrlProp3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R73"/>
  <sheetViews>
    <sheetView zoomScale="70" zoomScaleNormal="70" workbookViewId="0">
      <pane xSplit="5" ySplit="8" topLeftCell="F12" activePane="bottomRight" state="frozen"/>
      <selection pane="topRight" activeCell="F1" sqref="F1"/>
      <selection pane="bottomLeft" activeCell="A9" sqref="A9"/>
      <selection pane="bottomRight" activeCell="H14" sqref="H14"/>
    </sheetView>
  </sheetViews>
  <sheetFormatPr defaultRowHeight="18.75" x14ac:dyDescent="0.4"/>
  <cols>
    <col min="1" max="1" width="5" customWidth="1"/>
    <col min="2" max="4" width="12.375" customWidth="1"/>
    <col min="5" max="6" width="22.625" customWidth="1"/>
    <col min="7" max="7" width="12.75" customWidth="1"/>
    <col min="8" max="8" width="17.625" customWidth="1"/>
    <col min="9" max="9" width="14.125" customWidth="1"/>
    <col min="10" max="11" width="35.5" customWidth="1"/>
    <col min="12" max="12" width="10.625" customWidth="1"/>
    <col min="13" max="13" width="14.125" customWidth="1"/>
    <col min="14" max="20" width="6.625" customWidth="1"/>
    <col min="21" max="21" width="10.375" customWidth="1"/>
    <col min="22" max="22" width="6.625" customWidth="1"/>
    <col min="23" max="23" width="30.5" customWidth="1"/>
    <col min="24" max="30" width="8.625" hidden="1" customWidth="1"/>
    <col min="31" max="32" width="10.625" hidden="1" customWidth="1"/>
    <col min="33" max="33" width="12.875" hidden="1" customWidth="1"/>
    <col min="34" max="43" width="2.75" hidden="1" customWidth="1"/>
    <col min="44" max="44" width="9" hidden="1" customWidth="1"/>
    <col min="45" max="45" width="2.625" customWidth="1"/>
    <col min="46" max="46" width="9" customWidth="1"/>
  </cols>
  <sheetData>
    <row r="1" spans="1:44" ht="24" customHeight="1" x14ac:dyDescent="0.4">
      <c r="B1" t="s">
        <v>3</v>
      </c>
    </row>
    <row r="2" spans="1:44" ht="24" customHeight="1" x14ac:dyDescent="0.4">
      <c r="B2" s="94" t="s">
        <v>1</v>
      </c>
      <c r="C2" s="94"/>
      <c r="D2" s="94"/>
      <c r="E2" s="49" t="s">
        <v>44</v>
      </c>
      <c r="F2" s="95" t="s">
        <v>2</v>
      </c>
      <c r="G2" s="96"/>
      <c r="H2" s="97" t="s">
        <v>24</v>
      </c>
      <c r="I2" s="97"/>
      <c r="J2" s="97"/>
      <c r="K2" s="95" t="s">
        <v>25</v>
      </c>
      <c r="L2" s="96"/>
      <c r="M2" s="50" t="s">
        <v>26</v>
      </c>
      <c r="N2" s="98"/>
      <c r="O2" s="99"/>
      <c r="P2" s="99"/>
      <c r="Q2" s="99"/>
      <c r="R2" s="99"/>
    </row>
    <row r="3" spans="1:44" ht="24" customHeight="1" x14ac:dyDescent="0.4">
      <c r="B3" s="82" t="s">
        <v>21</v>
      </c>
      <c r="C3" s="82"/>
      <c r="D3" s="82"/>
      <c r="E3" s="83" t="s">
        <v>45</v>
      </c>
      <c r="F3" s="85">
        <v>5291642</v>
      </c>
      <c r="G3" s="86"/>
      <c r="H3" s="89" t="s">
        <v>22</v>
      </c>
      <c r="I3" s="89"/>
      <c r="J3" s="89"/>
      <c r="K3" s="90" t="s">
        <v>27</v>
      </c>
      <c r="L3" s="91"/>
      <c r="M3" s="90" t="s">
        <v>23</v>
      </c>
      <c r="N3" s="100"/>
      <c r="O3" s="101"/>
      <c r="P3" s="101"/>
      <c r="Q3" s="101"/>
      <c r="R3" s="101"/>
      <c r="T3" t="s">
        <v>56</v>
      </c>
      <c r="U3" s="16">
        <f>COUNTA(D9:D58)</f>
        <v>0</v>
      </c>
      <c r="W3" s="16"/>
      <c r="X3" s="102"/>
      <c r="Y3" s="103"/>
      <c r="Z3" s="103"/>
      <c r="AA3" s="103"/>
      <c r="AB3" s="103"/>
      <c r="AC3" s="104"/>
      <c r="AD3" s="105"/>
      <c r="AR3" t="s">
        <v>70</v>
      </c>
    </row>
    <row r="4" spans="1:44" ht="24" customHeight="1" x14ac:dyDescent="0.4">
      <c r="B4" s="82"/>
      <c r="C4" s="82"/>
      <c r="D4" s="82"/>
      <c r="E4" s="84"/>
      <c r="F4" s="87"/>
      <c r="G4" s="88"/>
      <c r="H4" s="89"/>
      <c r="I4" s="89"/>
      <c r="J4" s="89"/>
      <c r="K4" s="92"/>
      <c r="L4" s="93"/>
      <c r="M4" s="92"/>
      <c r="N4" s="100"/>
      <c r="O4" s="101"/>
      <c r="P4" s="101"/>
      <c r="Q4" s="101"/>
      <c r="R4" s="101"/>
      <c r="AR4" t="s">
        <v>71</v>
      </c>
    </row>
    <row r="5" spans="1:44" ht="204.75" customHeight="1" x14ac:dyDescent="0.4">
      <c r="B5" s="114" t="s">
        <v>47</v>
      </c>
      <c r="C5" s="115"/>
      <c r="D5" s="115"/>
      <c r="E5" s="116" t="s">
        <v>48</v>
      </c>
      <c r="F5" s="116"/>
      <c r="G5" s="117" t="s">
        <v>65</v>
      </c>
      <c r="H5" s="118"/>
      <c r="I5" s="119" t="s">
        <v>49</v>
      </c>
      <c r="J5" s="120"/>
      <c r="K5" s="48" t="s">
        <v>50</v>
      </c>
      <c r="L5" s="119" t="s">
        <v>54</v>
      </c>
      <c r="M5" s="120"/>
      <c r="N5" s="121" t="s">
        <v>213</v>
      </c>
      <c r="O5" s="122"/>
      <c r="P5" s="122"/>
      <c r="Q5" s="122"/>
      <c r="R5" s="122"/>
      <c r="S5" s="122"/>
      <c r="T5" s="122"/>
      <c r="U5" s="122"/>
      <c r="V5" s="122"/>
      <c r="W5" s="29" t="s">
        <v>55</v>
      </c>
    </row>
    <row r="6" spans="1:44" ht="24" customHeight="1" x14ac:dyDescent="0.4">
      <c r="B6" s="106" t="s">
        <v>30</v>
      </c>
      <c r="C6" s="106"/>
      <c r="D6" s="106"/>
      <c r="E6" s="107" t="s">
        <v>46</v>
      </c>
      <c r="F6" s="108"/>
      <c r="G6" s="108"/>
      <c r="H6" s="108"/>
      <c r="I6" s="108"/>
      <c r="J6" s="108"/>
      <c r="K6" s="109"/>
      <c r="L6" s="110" t="s">
        <v>57</v>
      </c>
      <c r="M6" s="110"/>
      <c r="N6" s="111" t="s">
        <v>29</v>
      </c>
      <c r="O6" s="112"/>
      <c r="P6" s="112"/>
      <c r="Q6" s="112"/>
      <c r="R6" s="112"/>
      <c r="S6" s="112"/>
      <c r="T6" s="112"/>
      <c r="U6" s="112"/>
      <c r="V6" s="113"/>
      <c r="W6" s="22" t="s">
        <v>32</v>
      </c>
      <c r="AR6" t="s">
        <v>18</v>
      </c>
    </row>
    <row r="7" spans="1:44" ht="12.75" hidden="1" customHeight="1" x14ac:dyDescent="0.4">
      <c r="A7" s="14">
        <f>COLUMN()</f>
        <v>1</v>
      </c>
      <c r="B7" s="14">
        <f>COLUMN()</f>
        <v>2</v>
      </c>
      <c r="C7" s="14">
        <f>COLUMN()</f>
        <v>3</v>
      </c>
      <c r="D7" s="14">
        <f>COLUMN()</f>
        <v>4</v>
      </c>
      <c r="E7" s="14">
        <f>COLUMN()</f>
        <v>5</v>
      </c>
      <c r="F7" s="14">
        <f>COLUMN()</f>
        <v>6</v>
      </c>
      <c r="G7" s="14">
        <f>COLUMN()</f>
        <v>7</v>
      </c>
      <c r="H7" s="14">
        <f>COLUMN()</f>
        <v>8</v>
      </c>
      <c r="I7" s="14">
        <f>COLUMN()</f>
        <v>9</v>
      </c>
      <c r="J7" s="14">
        <f>COLUMN()</f>
        <v>10</v>
      </c>
      <c r="K7" s="14">
        <f>COLUMN()</f>
        <v>11</v>
      </c>
      <c r="L7" s="14">
        <f>COLUMN()</f>
        <v>12</v>
      </c>
      <c r="M7" s="14">
        <f>COLUMN()</f>
        <v>13</v>
      </c>
      <c r="N7" s="14">
        <f>COLUMN()</f>
        <v>14</v>
      </c>
      <c r="O7" s="14">
        <f>COLUMN()</f>
        <v>15</v>
      </c>
      <c r="P7" s="14">
        <f>COLUMN()</f>
        <v>16</v>
      </c>
      <c r="Q7" s="14">
        <f>COLUMN()</f>
        <v>17</v>
      </c>
      <c r="R7" s="14">
        <f>COLUMN()</f>
        <v>18</v>
      </c>
      <c r="S7" s="14">
        <f>COLUMN()</f>
        <v>19</v>
      </c>
      <c r="T7" s="14">
        <f>COLUMN()</f>
        <v>20</v>
      </c>
      <c r="U7" s="14">
        <f>COLUMN()</f>
        <v>21</v>
      </c>
      <c r="V7" s="14">
        <f>COLUMN()</f>
        <v>22</v>
      </c>
      <c r="W7" s="14">
        <f>COLUMN()</f>
        <v>23</v>
      </c>
      <c r="X7" s="14">
        <f>COLUMN()</f>
        <v>24</v>
      </c>
      <c r="Y7" s="14">
        <f>COLUMN()</f>
        <v>25</v>
      </c>
      <c r="Z7" s="14">
        <f>COLUMN()</f>
        <v>26</v>
      </c>
      <c r="AA7" s="14">
        <f>COLUMN()</f>
        <v>27</v>
      </c>
      <c r="AB7" s="14">
        <f>COLUMN()</f>
        <v>28</v>
      </c>
      <c r="AC7" s="14">
        <f>COLUMN()</f>
        <v>29</v>
      </c>
      <c r="AD7" s="14">
        <f>COLUMN()</f>
        <v>30</v>
      </c>
      <c r="AE7" s="14">
        <f>COLUMN()</f>
        <v>31</v>
      </c>
      <c r="AF7" s="14">
        <f>COLUMN()</f>
        <v>32</v>
      </c>
      <c r="AR7" t="s">
        <v>19</v>
      </c>
    </row>
    <row r="8" spans="1:44" ht="50.25" customHeight="1" x14ac:dyDescent="0.4">
      <c r="A8" s="40" t="s">
        <v>20</v>
      </c>
      <c r="B8" s="41" t="s">
        <v>10</v>
      </c>
      <c r="C8" s="41" t="s">
        <v>11</v>
      </c>
      <c r="D8" s="47" t="s">
        <v>4</v>
      </c>
      <c r="E8" s="42" t="s">
        <v>5</v>
      </c>
      <c r="F8" s="42" t="s">
        <v>58</v>
      </c>
      <c r="G8" s="42" t="s">
        <v>6</v>
      </c>
      <c r="H8" s="42" t="s">
        <v>7</v>
      </c>
      <c r="I8" s="42" t="s">
        <v>0</v>
      </c>
      <c r="J8" s="42" t="s">
        <v>28</v>
      </c>
      <c r="K8" s="42" t="s">
        <v>33</v>
      </c>
      <c r="L8" s="23" t="s">
        <v>8</v>
      </c>
      <c r="M8" s="23" t="s">
        <v>9</v>
      </c>
      <c r="N8" s="26" t="s">
        <v>12</v>
      </c>
      <c r="O8" s="27" t="s">
        <v>13</v>
      </c>
      <c r="P8" s="27" t="s">
        <v>14</v>
      </c>
      <c r="Q8" s="27" t="s">
        <v>15</v>
      </c>
      <c r="R8" s="27" t="s">
        <v>16</v>
      </c>
      <c r="S8" s="27" t="s">
        <v>59</v>
      </c>
      <c r="T8" s="28" t="s">
        <v>31</v>
      </c>
      <c r="U8" s="25" t="s">
        <v>34</v>
      </c>
      <c r="V8" s="27" t="s">
        <v>35</v>
      </c>
      <c r="W8" s="24" t="s">
        <v>17</v>
      </c>
      <c r="X8" s="17" t="s">
        <v>36</v>
      </c>
      <c r="Y8" s="18" t="s">
        <v>37</v>
      </c>
      <c r="Z8" s="18" t="s">
        <v>38</v>
      </c>
      <c r="AA8" s="18" t="s">
        <v>39</v>
      </c>
      <c r="AB8" s="18" t="s">
        <v>40</v>
      </c>
      <c r="AC8" s="19" t="s">
        <v>60</v>
      </c>
      <c r="AD8" s="18" t="s">
        <v>41</v>
      </c>
      <c r="AE8" s="20" t="s">
        <v>42</v>
      </c>
      <c r="AF8" s="18" t="s">
        <v>43</v>
      </c>
      <c r="AG8" s="18" t="s">
        <v>61</v>
      </c>
      <c r="AR8" t="s">
        <v>62</v>
      </c>
    </row>
    <row r="9" spans="1:44" ht="30" customHeight="1" x14ac:dyDescent="0.4">
      <c r="A9" s="13">
        <f t="shared" ref="A9:A58" si="0">ROW()-8</f>
        <v>1</v>
      </c>
      <c r="B9" s="10">
        <v>44115</v>
      </c>
      <c r="C9" s="11">
        <v>44116</v>
      </c>
      <c r="D9" s="15"/>
      <c r="E9" s="21" t="s">
        <v>208</v>
      </c>
      <c r="F9" s="21" t="str">
        <f>PHONETIC(受診情報34[[#This Row],[漢字氏名]])</f>
        <v>ヒノ　タロウ</v>
      </c>
      <c r="G9" s="43"/>
      <c r="H9" s="12">
        <v>29909</v>
      </c>
      <c r="I9" s="8">
        <v>5270125</v>
      </c>
      <c r="J9" s="9" t="s">
        <v>51</v>
      </c>
      <c r="K9" s="21" t="s">
        <v>27</v>
      </c>
      <c r="L9" s="21" t="s">
        <v>18</v>
      </c>
      <c r="M9" s="9" t="s">
        <v>66</v>
      </c>
      <c r="N9" s="45"/>
      <c r="O9" s="44"/>
      <c r="P9" s="45" t="s">
        <v>73</v>
      </c>
      <c r="Q9" s="44" t="s">
        <v>73</v>
      </c>
      <c r="R9" s="45" t="s">
        <v>73</v>
      </c>
      <c r="S9" s="44"/>
      <c r="T9" s="45"/>
      <c r="U9" s="44"/>
      <c r="V9" s="45"/>
      <c r="W9" s="38"/>
      <c r="X9" s="33" t="str">
        <f>IF(受診情報34[[#This Row],[子宮]]="希望",TRUE,"")</f>
        <v/>
      </c>
      <c r="Y9" s="33" t="str">
        <f>IF(受診情報34[[#This Row],[乳がん]]="希望",TRUE,"")</f>
        <v/>
      </c>
      <c r="Z9" s="33" t="b">
        <f>IF(受診情報34[[#This Row],[脳]]="希望",TRUE,"")</f>
        <v>1</v>
      </c>
      <c r="AA9" s="33" t="b">
        <f>IF(受診情報34[[#This Row],[肺がん]]="希望",TRUE,"")</f>
        <v>1</v>
      </c>
      <c r="AB9" s="33" t="b">
        <f>IF(受診情報34[[#This Row],[心臓]]="希望",TRUE,"")</f>
        <v>1</v>
      </c>
      <c r="AC9" s="33" t="str">
        <f>IF(受診情報34[[#This Row],[ピロリ]]="希望",TRUE,"")</f>
        <v/>
      </c>
      <c r="AD9" s="33" t="str">
        <f>IF(受診情報34[[#This Row],[骨]]="希望",TRUE,"")</f>
        <v/>
      </c>
      <c r="AE9" s="33" t="str">
        <f>IF(受診情報34[[#This Row],[腫瘍マーカー
３種]]="希望",TRUE,"")</f>
        <v/>
      </c>
      <c r="AF9" s="33" t="str">
        <f>IF(受診情報34[[#This Row],[前立腺]]="希望",TRUE,"")</f>
        <v/>
      </c>
      <c r="AG9" s="39" t="str">
        <f>IF(受診情報34[[#This Row],[性別]]="男性",1,IF(受診情報34[[#This Row],[性別]]="女性",2,""))</f>
        <v/>
      </c>
    </row>
    <row r="10" spans="1:44" ht="30" customHeight="1" x14ac:dyDescent="0.4">
      <c r="A10" s="13">
        <f t="shared" si="0"/>
        <v>2</v>
      </c>
      <c r="B10" s="10">
        <v>44115</v>
      </c>
      <c r="C10" s="11">
        <v>44116</v>
      </c>
      <c r="D10" s="15"/>
      <c r="E10" s="21" t="s">
        <v>209</v>
      </c>
      <c r="F10" s="21" t="str">
        <f>PHONETIC(受診情報34[[#This Row],[漢字氏名]])</f>
        <v>ヒノ　ハナコ</v>
      </c>
      <c r="G10" s="43"/>
      <c r="H10" s="12">
        <v>29545</v>
      </c>
      <c r="I10" s="8">
        <v>5221221</v>
      </c>
      <c r="J10" s="9" t="s">
        <v>52</v>
      </c>
      <c r="K10" s="21" t="s">
        <v>68</v>
      </c>
      <c r="L10" s="21" t="s">
        <v>18</v>
      </c>
      <c r="M10" s="21" t="s">
        <v>66</v>
      </c>
      <c r="N10" s="45" t="s">
        <v>73</v>
      </c>
      <c r="O10" s="44" t="s">
        <v>73</v>
      </c>
      <c r="P10" s="45"/>
      <c r="Q10" s="44"/>
      <c r="R10" s="45"/>
      <c r="S10" s="44"/>
      <c r="T10" s="45"/>
      <c r="U10" s="44"/>
      <c r="V10" s="45"/>
      <c r="W10" s="38"/>
      <c r="X10" s="33" t="b">
        <f>IF(受診情報34[[#This Row],[子宮]]="希望",TRUE,"")</f>
        <v>1</v>
      </c>
      <c r="Y10" s="33" t="b">
        <f>IF(受診情報34[[#This Row],[乳がん]]="希望",TRUE,"")</f>
        <v>1</v>
      </c>
      <c r="Z10" s="33" t="str">
        <f>IF(受診情報34[[#This Row],[脳]]="希望",TRUE,"")</f>
        <v/>
      </c>
      <c r="AA10" s="33" t="str">
        <f>IF(受診情報34[[#This Row],[肺がん]]="希望",TRUE,"")</f>
        <v/>
      </c>
      <c r="AB10" s="33" t="str">
        <f>IF(受診情報34[[#This Row],[心臓]]="希望",TRUE,"")</f>
        <v/>
      </c>
      <c r="AC10" s="33" t="str">
        <f>IF(受診情報34[[#This Row],[ピロリ]]="希望",TRUE,"")</f>
        <v/>
      </c>
      <c r="AD10" s="33" t="str">
        <f>IF(受診情報34[[#This Row],[骨]]="希望",TRUE,"")</f>
        <v/>
      </c>
      <c r="AE10" s="33" t="str">
        <f>IF(受診情報34[[#This Row],[腫瘍マーカー
３種]]="希望",TRUE,"")</f>
        <v/>
      </c>
      <c r="AF10" s="33" t="str">
        <f>IF(受診情報34[[#This Row],[前立腺]]="希望",TRUE,"")</f>
        <v/>
      </c>
      <c r="AG10" s="39" t="str">
        <f>IF(受診情報34[[#This Row],[性別]]="男性",1,IF(受診情報34[[#This Row],[性別]]="女性",2,""))</f>
        <v/>
      </c>
      <c r="AR10" s="30" t="s">
        <v>67</v>
      </c>
    </row>
    <row r="11" spans="1:44" ht="30" customHeight="1" x14ac:dyDescent="0.4">
      <c r="A11" s="13">
        <f t="shared" si="0"/>
        <v>3</v>
      </c>
      <c r="B11" s="10">
        <v>44115</v>
      </c>
      <c r="C11" s="11">
        <v>44116</v>
      </c>
      <c r="D11" s="15"/>
      <c r="E11" s="21" t="s">
        <v>210</v>
      </c>
      <c r="F11" s="21" t="str">
        <f>PHONETIC(受診情報34[[#This Row],[漢字氏名]])</f>
        <v>ヒノ　ジロウ</v>
      </c>
      <c r="G11" s="43"/>
      <c r="H11" s="12">
        <v>29911</v>
      </c>
      <c r="I11" s="8">
        <v>5220223</v>
      </c>
      <c r="J11" s="21" t="s">
        <v>53</v>
      </c>
      <c r="K11" s="21" t="s">
        <v>69</v>
      </c>
      <c r="L11" s="21" t="s">
        <v>19</v>
      </c>
      <c r="M11" s="9" t="s">
        <v>67</v>
      </c>
      <c r="N11" s="45"/>
      <c r="O11" s="44"/>
      <c r="P11" s="45"/>
      <c r="Q11" s="44"/>
      <c r="R11" s="45"/>
      <c r="S11" s="44" t="s">
        <v>73</v>
      </c>
      <c r="T11" s="45" t="s">
        <v>73</v>
      </c>
      <c r="U11" s="44" t="s">
        <v>73</v>
      </c>
      <c r="V11" s="45" t="s">
        <v>73</v>
      </c>
      <c r="W11" s="38"/>
      <c r="X11" s="33" t="str">
        <f>IF(受診情報34[[#This Row],[子宮]]="希望",TRUE,"")</f>
        <v/>
      </c>
      <c r="Y11" s="33" t="str">
        <f>IF(受診情報34[[#This Row],[乳がん]]="希望",TRUE,"")</f>
        <v/>
      </c>
      <c r="Z11" s="33" t="str">
        <f>IF(受診情報34[[#This Row],[脳]]="希望",TRUE,"")</f>
        <v/>
      </c>
      <c r="AA11" s="33" t="str">
        <f>IF(受診情報34[[#This Row],[肺がん]]="希望",TRUE,"")</f>
        <v/>
      </c>
      <c r="AB11" s="33" t="str">
        <f>IF(受診情報34[[#This Row],[心臓]]="希望",TRUE,"")</f>
        <v/>
      </c>
      <c r="AC11" s="33" t="b">
        <f>IF(受診情報34[[#This Row],[ピロリ]]="希望",TRUE,"")</f>
        <v>1</v>
      </c>
      <c r="AD11" s="33" t="b">
        <f>IF(受診情報34[[#This Row],[骨]]="希望",TRUE,"")</f>
        <v>1</v>
      </c>
      <c r="AE11" s="33" t="b">
        <f>IF(受診情報34[[#This Row],[腫瘍マーカー
３種]]="希望",TRUE,"")</f>
        <v>1</v>
      </c>
      <c r="AF11" s="33" t="b">
        <f>IF(受診情報34[[#This Row],[前立腺]]="希望",TRUE,"")</f>
        <v>1</v>
      </c>
      <c r="AG11" s="39" t="str">
        <f>IF(受診情報34[[#This Row],[性別]]="男性",1,IF(受診情報34[[#This Row],[性別]]="女性",2,""))</f>
        <v/>
      </c>
      <c r="AR11" t="s">
        <v>66</v>
      </c>
    </row>
    <row r="12" spans="1:44" ht="30" customHeight="1" x14ac:dyDescent="0.4">
      <c r="A12" s="13">
        <f t="shared" si="0"/>
        <v>4</v>
      </c>
      <c r="B12" s="31"/>
      <c r="C12" s="32"/>
      <c r="D12" s="46"/>
      <c r="E12" s="33"/>
      <c r="F12" s="33"/>
      <c r="G12" s="43"/>
      <c r="H12" s="34"/>
      <c r="I12" s="35"/>
      <c r="J12" s="33"/>
      <c r="K12" s="37"/>
      <c r="L12" s="33"/>
      <c r="M12" s="36"/>
      <c r="N12" s="45"/>
      <c r="O12" s="44"/>
      <c r="P12" s="45"/>
      <c r="Q12" s="44"/>
      <c r="R12" s="45"/>
      <c r="S12" s="44"/>
      <c r="T12" s="45"/>
      <c r="U12" s="44"/>
      <c r="V12" s="45"/>
      <c r="W12" s="38"/>
      <c r="X12" s="33" t="str">
        <f>IF(受診情報34[[#This Row],[子宮]]="希望",TRUE,"")</f>
        <v/>
      </c>
      <c r="Y12" s="33" t="str">
        <f>IF(受診情報34[[#This Row],[乳がん]]="希望",TRUE,"")</f>
        <v/>
      </c>
      <c r="Z12" s="33" t="str">
        <f>IF(受診情報34[[#This Row],[脳]]="希望",TRUE,"")</f>
        <v/>
      </c>
      <c r="AA12" s="33" t="str">
        <f>IF(受診情報34[[#This Row],[肺がん]]="希望",TRUE,"")</f>
        <v/>
      </c>
      <c r="AB12" s="33" t="str">
        <f>IF(受診情報34[[#This Row],[心臓]]="希望",TRUE,"")</f>
        <v/>
      </c>
      <c r="AC12" s="33" t="str">
        <f>IF(受診情報34[[#This Row],[ピロリ]]="希望",TRUE,"")</f>
        <v/>
      </c>
      <c r="AD12" s="33" t="str">
        <f>IF(受診情報34[[#This Row],[骨]]="希望",TRUE,"")</f>
        <v/>
      </c>
      <c r="AE12" s="33" t="str">
        <f>IF(受診情報34[[#This Row],[腫瘍マーカー
３種]]="希望",TRUE,"")</f>
        <v/>
      </c>
      <c r="AF12" s="33" t="str">
        <f>IF(受診情報34[[#This Row],[前立腺]]="希望",TRUE,"")</f>
        <v/>
      </c>
      <c r="AG12" s="39" t="str">
        <f>IF(受診情報34[[#This Row],[性別]]="男性",1,IF(受診情報34[[#This Row],[性別]]="女性",2,""))</f>
        <v/>
      </c>
    </row>
    <row r="13" spans="1:44" ht="30" customHeight="1" x14ac:dyDescent="0.4">
      <c r="A13" s="13">
        <f t="shared" si="0"/>
        <v>5</v>
      </c>
      <c r="B13" s="31"/>
      <c r="C13" s="32"/>
      <c r="D13" s="46"/>
      <c r="E13" s="33"/>
      <c r="F13" s="33"/>
      <c r="G13" s="43"/>
      <c r="H13" s="34"/>
      <c r="I13" s="35"/>
      <c r="J13" s="33"/>
      <c r="K13" s="37"/>
      <c r="L13" s="33"/>
      <c r="M13" s="36"/>
      <c r="N13" s="45"/>
      <c r="O13" s="44"/>
      <c r="P13" s="45"/>
      <c r="Q13" s="44"/>
      <c r="R13" s="45"/>
      <c r="S13" s="44"/>
      <c r="T13" s="45"/>
      <c r="U13" s="44"/>
      <c r="V13" s="45"/>
      <c r="W13" s="38" t="s">
        <v>63</v>
      </c>
      <c r="X13" s="33" t="str">
        <f>IF(受診情報34[[#This Row],[子宮]]="希望",TRUE,"")</f>
        <v/>
      </c>
      <c r="Y13" s="33" t="str">
        <f>IF(受診情報34[[#This Row],[乳がん]]="希望",TRUE,"")</f>
        <v/>
      </c>
      <c r="Z13" s="33" t="str">
        <f>IF(受診情報34[[#This Row],[脳]]="希望",TRUE,"")</f>
        <v/>
      </c>
      <c r="AA13" s="33" t="str">
        <f>IF(受診情報34[[#This Row],[肺がん]]="希望",TRUE,"")</f>
        <v/>
      </c>
      <c r="AB13" s="33" t="str">
        <f>IF(受診情報34[[#This Row],[心臓]]="希望",TRUE,"")</f>
        <v/>
      </c>
      <c r="AC13" s="33" t="str">
        <f>IF(受診情報34[[#This Row],[ピロリ]]="希望",TRUE,"")</f>
        <v/>
      </c>
      <c r="AD13" s="33" t="str">
        <f>IF(受診情報34[[#This Row],[骨]]="希望",TRUE,"")</f>
        <v/>
      </c>
      <c r="AE13" s="33" t="str">
        <f>IF(受診情報34[[#This Row],[腫瘍マーカー
３種]]="希望",TRUE,"")</f>
        <v/>
      </c>
      <c r="AF13" s="33" t="str">
        <f>IF(受診情報34[[#This Row],[前立腺]]="希望",TRUE,"")</f>
        <v/>
      </c>
      <c r="AG13" s="39" t="str">
        <f>IF(受診情報34[[#This Row],[性別]]="男性",1,IF(受診情報34[[#This Row],[性別]]="女性",2,""))</f>
        <v/>
      </c>
    </row>
    <row r="14" spans="1:44" ht="30" customHeight="1" x14ac:dyDescent="0.4">
      <c r="A14" s="13">
        <f t="shared" si="0"/>
        <v>6</v>
      </c>
      <c r="B14" s="31"/>
      <c r="C14" s="32"/>
      <c r="D14" s="46"/>
      <c r="E14" s="33"/>
      <c r="F14" s="33"/>
      <c r="G14" s="43"/>
      <c r="H14" s="34"/>
      <c r="I14" s="35"/>
      <c r="J14" s="33"/>
      <c r="K14" s="37"/>
      <c r="L14" s="33"/>
      <c r="M14" s="36"/>
      <c r="N14" s="45"/>
      <c r="O14" s="44"/>
      <c r="P14" s="45"/>
      <c r="Q14" s="44"/>
      <c r="R14" s="45"/>
      <c r="S14" s="44"/>
      <c r="T14" s="45"/>
      <c r="U14" s="44"/>
      <c r="V14" s="45"/>
      <c r="W14" s="38"/>
      <c r="X14" s="33" t="str">
        <f>IF(受診情報34[[#This Row],[子宮]]="希望",TRUE,"")</f>
        <v/>
      </c>
      <c r="Y14" s="33" t="str">
        <f>IF(受診情報34[[#This Row],[乳がん]]="希望",TRUE,"")</f>
        <v/>
      </c>
      <c r="Z14" s="33" t="str">
        <f>IF(受診情報34[[#This Row],[脳]]="希望",TRUE,"")</f>
        <v/>
      </c>
      <c r="AA14" s="33" t="str">
        <f>IF(受診情報34[[#This Row],[肺がん]]="希望",TRUE,"")</f>
        <v/>
      </c>
      <c r="AB14" s="33" t="str">
        <f>IF(受診情報34[[#This Row],[心臓]]="希望",TRUE,"")</f>
        <v/>
      </c>
      <c r="AC14" s="33" t="str">
        <f>IF(受診情報34[[#This Row],[ピロリ]]="希望",TRUE,"")</f>
        <v/>
      </c>
      <c r="AD14" s="33" t="str">
        <f>IF(受診情報34[[#This Row],[骨]]="希望",TRUE,"")</f>
        <v/>
      </c>
      <c r="AE14" s="33" t="str">
        <f>IF(受診情報34[[#This Row],[腫瘍マーカー
３種]]="希望",TRUE,"")</f>
        <v/>
      </c>
      <c r="AF14" s="33" t="str">
        <f>IF(受診情報34[[#This Row],[前立腺]]="希望",TRUE,"")</f>
        <v/>
      </c>
      <c r="AG14" s="39" t="str">
        <f>IF(受診情報34[[#This Row],[性別]]="男性",1,IF(受診情報34[[#This Row],[性別]]="女性",2,""))</f>
        <v/>
      </c>
    </row>
    <row r="15" spans="1:44" ht="30" customHeight="1" x14ac:dyDescent="0.4">
      <c r="A15" s="13">
        <f t="shared" si="0"/>
        <v>7</v>
      </c>
      <c r="B15" s="31"/>
      <c r="C15" s="32"/>
      <c r="D15" s="46"/>
      <c r="E15" s="33"/>
      <c r="F15" s="33"/>
      <c r="G15" s="43"/>
      <c r="H15" s="34"/>
      <c r="I15" s="35"/>
      <c r="J15" s="33"/>
      <c r="K15" s="37"/>
      <c r="L15" s="33"/>
      <c r="M15" s="36"/>
      <c r="N15" s="45"/>
      <c r="O15" s="44"/>
      <c r="P15" s="45"/>
      <c r="Q15" s="44"/>
      <c r="R15" s="45"/>
      <c r="S15" s="44"/>
      <c r="T15" s="45"/>
      <c r="U15" s="44"/>
      <c r="V15" s="45"/>
      <c r="W15" s="38"/>
      <c r="X15" s="33" t="str">
        <f>IF(受診情報34[[#This Row],[子宮]]="希望",TRUE,"")</f>
        <v/>
      </c>
      <c r="Y15" s="33" t="str">
        <f>IF(受診情報34[[#This Row],[乳がん]]="希望",TRUE,"")</f>
        <v/>
      </c>
      <c r="Z15" s="33" t="str">
        <f>IF(受診情報34[[#This Row],[脳]]="希望",TRUE,"")</f>
        <v/>
      </c>
      <c r="AA15" s="33" t="str">
        <f>IF(受診情報34[[#This Row],[肺がん]]="希望",TRUE,"")</f>
        <v/>
      </c>
      <c r="AB15" s="33" t="str">
        <f>IF(受診情報34[[#This Row],[心臓]]="希望",TRUE,"")</f>
        <v/>
      </c>
      <c r="AC15" s="33" t="str">
        <f>IF(受診情報34[[#This Row],[ピロリ]]="希望",TRUE,"")</f>
        <v/>
      </c>
      <c r="AD15" s="33" t="str">
        <f>IF(受診情報34[[#This Row],[骨]]="希望",TRUE,"")</f>
        <v/>
      </c>
      <c r="AE15" s="33" t="str">
        <f>IF(受診情報34[[#This Row],[腫瘍マーカー
３種]]="希望",TRUE,"")</f>
        <v/>
      </c>
      <c r="AF15" s="33" t="str">
        <f>IF(受診情報34[[#This Row],[前立腺]]="希望",TRUE,"")</f>
        <v/>
      </c>
      <c r="AG15" s="39" t="str">
        <f>IF(受診情報34[[#This Row],[性別]]="男性",1,IF(受診情報34[[#This Row],[性別]]="女性",2,""))</f>
        <v/>
      </c>
    </row>
    <row r="16" spans="1:44" ht="30" customHeight="1" x14ac:dyDescent="0.4">
      <c r="A16" s="13">
        <f t="shared" si="0"/>
        <v>8</v>
      </c>
      <c r="B16" s="31"/>
      <c r="C16" s="32"/>
      <c r="D16" s="46"/>
      <c r="E16" s="33"/>
      <c r="F16" s="33"/>
      <c r="G16" s="43"/>
      <c r="H16" s="34"/>
      <c r="I16" s="35"/>
      <c r="J16" s="33"/>
      <c r="K16" s="37"/>
      <c r="L16" s="33"/>
      <c r="M16" s="36"/>
      <c r="N16" s="45"/>
      <c r="O16" s="44"/>
      <c r="P16" s="45"/>
      <c r="Q16" s="44"/>
      <c r="R16" s="45"/>
      <c r="S16" s="44"/>
      <c r="T16" s="45"/>
      <c r="U16" s="44"/>
      <c r="V16" s="45"/>
      <c r="W16" s="38"/>
      <c r="X16" s="33" t="str">
        <f>IF(受診情報34[[#This Row],[子宮]]="希望",TRUE,"")</f>
        <v/>
      </c>
      <c r="Y16" s="33" t="str">
        <f>IF(受診情報34[[#This Row],[乳がん]]="希望",TRUE,"")</f>
        <v/>
      </c>
      <c r="Z16" s="33" t="str">
        <f>IF(受診情報34[[#This Row],[脳]]="希望",TRUE,"")</f>
        <v/>
      </c>
      <c r="AA16" s="33" t="str">
        <f>IF(受診情報34[[#This Row],[肺がん]]="希望",TRUE,"")</f>
        <v/>
      </c>
      <c r="AB16" s="33" t="str">
        <f>IF(受診情報34[[#This Row],[心臓]]="希望",TRUE,"")</f>
        <v/>
      </c>
      <c r="AC16" s="33" t="str">
        <f>IF(受診情報34[[#This Row],[ピロリ]]="希望",TRUE,"")</f>
        <v/>
      </c>
      <c r="AD16" s="33" t="str">
        <f>IF(受診情報34[[#This Row],[骨]]="希望",TRUE,"")</f>
        <v/>
      </c>
      <c r="AE16" s="33" t="str">
        <f>IF(受診情報34[[#This Row],[腫瘍マーカー
３種]]="希望",TRUE,"")</f>
        <v/>
      </c>
      <c r="AF16" s="33" t="str">
        <f>IF(受診情報34[[#This Row],[前立腺]]="希望",TRUE,"")</f>
        <v/>
      </c>
      <c r="AG16" s="39" t="str">
        <f>IF(受診情報34[[#This Row],[性別]]="男性",1,IF(受診情報34[[#This Row],[性別]]="女性",2,""))</f>
        <v/>
      </c>
      <c r="AR16" t="s">
        <v>64</v>
      </c>
    </row>
    <row r="17" spans="1:44" ht="30" customHeight="1" x14ac:dyDescent="0.4">
      <c r="A17" s="13">
        <f t="shared" si="0"/>
        <v>9</v>
      </c>
      <c r="B17" s="31"/>
      <c r="C17" s="32"/>
      <c r="D17" s="46"/>
      <c r="E17" s="33"/>
      <c r="F17" s="33"/>
      <c r="G17" s="43"/>
      <c r="H17" s="34"/>
      <c r="I17" s="35"/>
      <c r="J17" s="33"/>
      <c r="K17" s="37"/>
      <c r="L17" s="33"/>
      <c r="M17" s="36"/>
      <c r="N17" s="45"/>
      <c r="O17" s="44"/>
      <c r="P17" s="45"/>
      <c r="Q17" s="44"/>
      <c r="R17" s="45"/>
      <c r="S17" s="44"/>
      <c r="T17" s="45"/>
      <c r="U17" s="44"/>
      <c r="V17" s="45"/>
      <c r="W17" s="38"/>
      <c r="X17" s="33" t="str">
        <f>IF(受診情報34[[#This Row],[子宮]]="希望",TRUE,"")</f>
        <v/>
      </c>
      <c r="Y17" s="33" t="str">
        <f>IF(受診情報34[[#This Row],[乳がん]]="希望",TRUE,"")</f>
        <v/>
      </c>
      <c r="Z17" s="33" t="str">
        <f>IF(受診情報34[[#This Row],[脳]]="希望",TRUE,"")</f>
        <v/>
      </c>
      <c r="AA17" s="33" t="str">
        <f>IF(受診情報34[[#This Row],[肺がん]]="希望",TRUE,"")</f>
        <v/>
      </c>
      <c r="AB17" s="33" t="str">
        <f>IF(受診情報34[[#This Row],[心臓]]="希望",TRUE,"")</f>
        <v/>
      </c>
      <c r="AC17" s="33" t="str">
        <f>IF(受診情報34[[#This Row],[ピロリ]]="希望",TRUE,"")</f>
        <v/>
      </c>
      <c r="AD17" s="33" t="str">
        <f>IF(受診情報34[[#This Row],[骨]]="希望",TRUE,"")</f>
        <v/>
      </c>
      <c r="AE17" s="33" t="str">
        <f>IF(受診情報34[[#This Row],[腫瘍マーカー
３種]]="希望",TRUE,"")</f>
        <v/>
      </c>
      <c r="AF17" s="33" t="str">
        <f>IF(受診情報34[[#This Row],[前立腺]]="希望",TRUE,"")</f>
        <v/>
      </c>
      <c r="AG17" s="39" t="str">
        <f>IF(受診情報34[[#This Row],[性別]]="男性",1,IF(受診情報34[[#This Row],[性別]]="女性",2,""))</f>
        <v/>
      </c>
    </row>
    <row r="18" spans="1:44" ht="30" customHeight="1" x14ac:dyDescent="0.4">
      <c r="A18" s="13">
        <f t="shared" si="0"/>
        <v>10</v>
      </c>
      <c r="B18" s="31"/>
      <c r="C18" s="32"/>
      <c r="D18" s="46"/>
      <c r="E18" s="33"/>
      <c r="F18" s="33"/>
      <c r="G18" s="43"/>
      <c r="H18" s="34"/>
      <c r="I18" s="35"/>
      <c r="J18" s="33"/>
      <c r="K18" s="37" t="s">
        <v>211</v>
      </c>
      <c r="L18" s="33"/>
      <c r="M18" s="36"/>
      <c r="N18" s="45"/>
      <c r="O18" s="44"/>
      <c r="P18" s="45"/>
      <c r="Q18" s="44"/>
      <c r="R18" s="45"/>
      <c r="S18" s="44"/>
      <c r="T18" s="45"/>
      <c r="U18" s="44"/>
      <c r="V18" s="45"/>
      <c r="W18" s="38"/>
      <c r="X18" s="33" t="str">
        <f>IF(受診情報34[[#This Row],[子宮]]="希望",TRUE,"")</f>
        <v/>
      </c>
      <c r="Y18" s="33" t="str">
        <f>IF(受診情報34[[#This Row],[乳がん]]="希望",TRUE,"")</f>
        <v/>
      </c>
      <c r="Z18" s="33" t="str">
        <f>IF(受診情報34[[#This Row],[脳]]="希望",TRUE,"")</f>
        <v/>
      </c>
      <c r="AA18" s="33" t="str">
        <f>IF(受診情報34[[#This Row],[肺がん]]="希望",TRUE,"")</f>
        <v/>
      </c>
      <c r="AB18" s="33" t="str">
        <f>IF(受診情報34[[#This Row],[心臓]]="希望",TRUE,"")</f>
        <v/>
      </c>
      <c r="AC18" s="33" t="str">
        <f>IF(受診情報34[[#This Row],[ピロリ]]="希望",TRUE,"")</f>
        <v/>
      </c>
      <c r="AD18" s="33" t="str">
        <f>IF(受診情報34[[#This Row],[骨]]="希望",TRUE,"")</f>
        <v/>
      </c>
      <c r="AE18" s="33" t="str">
        <f>IF(受診情報34[[#This Row],[腫瘍マーカー
３種]]="希望",TRUE,"")</f>
        <v/>
      </c>
      <c r="AF18" s="33" t="str">
        <f>IF(受診情報34[[#This Row],[前立腺]]="希望",TRUE,"")</f>
        <v/>
      </c>
      <c r="AG18" s="39" t="str">
        <f>IF(受診情報34[[#This Row],[性別]]="男性",1,IF(受診情報34[[#This Row],[性別]]="女性",2,""))</f>
        <v/>
      </c>
      <c r="AR18" t="s">
        <v>73</v>
      </c>
    </row>
    <row r="19" spans="1:44" ht="30" customHeight="1" x14ac:dyDescent="0.4">
      <c r="A19" s="13">
        <f t="shared" si="0"/>
        <v>11</v>
      </c>
      <c r="B19" s="31"/>
      <c r="C19" s="32"/>
      <c r="D19" s="46"/>
      <c r="E19" s="33"/>
      <c r="F19" s="33"/>
      <c r="G19" s="43"/>
      <c r="H19" s="34"/>
      <c r="I19" s="35"/>
      <c r="J19" s="33"/>
      <c r="K19" s="37"/>
      <c r="L19" s="33"/>
      <c r="M19" s="36"/>
      <c r="N19" s="45"/>
      <c r="O19" s="44"/>
      <c r="P19" s="45"/>
      <c r="Q19" s="44"/>
      <c r="R19" s="45"/>
      <c r="S19" s="44"/>
      <c r="T19" s="45"/>
      <c r="U19" s="44"/>
      <c r="V19" s="45"/>
      <c r="W19" s="38"/>
      <c r="X19" s="33" t="str">
        <f>IF(受診情報34[[#This Row],[子宮]]="希望",TRUE,"")</f>
        <v/>
      </c>
      <c r="Y19" s="33" t="str">
        <f>IF(受診情報34[[#This Row],[乳がん]]="希望",TRUE,"")</f>
        <v/>
      </c>
      <c r="Z19" s="33" t="str">
        <f>IF(受診情報34[[#This Row],[脳]]="希望",TRUE,"")</f>
        <v/>
      </c>
      <c r="AA19" s="33" t="str">
        <f>IF(受診情報34[[#This Row],[肺がん]]="希望",TRUE,"")</f>
        <v/>
      </c>
      <c r="AB19" s="33" t="str">
        <f>IF(受診情報34[[#This Row],[心臓]]="希望",TRUE,"")</f>
        <v/>
      </c>
      <c r="AC19" s="33" t="str">
        <f>IF(受診情報34[[#This Row],[ピロリ]]="希望",TRUE,"")</f>
        <v/>
      </c>
      <c r="AD19" s="33" t="str">
        <f>IF(受診情報34[[#This Row],[骨]]="希望",TRUE,"")</f>
        <v/>
      </c>
      <c r="AE19" s="33" t="str">
        <f>IF(受診情報34[[#This Row],[腫瘍マーカー
３種]]="希望",TRUE,"")</f>
        <v/>
      </c>
      <c r="AF19" s="33" t="str">
        <f>IF(受診情報34[[#This Row],[前立腺]]="希望",TRUE,"")</f>
        <v/>
      </c>
      <c r="AG19" s="39" t="str">
        <f>IF(受診情報34[[#This Row],[性別]]="男性",1,IF(受診情報34[[#This Row],[性別]]="女性",2,""))</f>
        <v/>
      </c>
    </row>
    <row r="20" spans="1:44" ht="30" customHeight="1" x14ac:dyDescent="0.4">
      <c r="A20" s="13">
        <f t="shared" si="0"/>
        <v>12</v>
      </c>
      <c r="B20" s="31"/>
      <c r="C20" s="32"/>
      <c r="D20" s="46"/>
      <c r="E20" s="33"/>
      <c r="F20" s="33"/>
      <c r="G20" s="43"/>
      <c r="H20" s="34"/>
      <c r="I20" s="35"/>
      <c r="J20" s="33"/>
      <c r="K20" s="37"/>
      <c r="L20" s="33"/>
      <c r="M20" s="36"/>
      <c r="N20" s="45"/>
      <c r="O20" s="44"/>
      <c r="P20" s="45"/>
      <c r="Q20" s="44"/>
      <c r="R20" s="45"/>
      <c r="S20" s="44"/>
      <c r="T20" s="45"/>
      <c r="U20" s="44"/>
      <c r="V20" s="45"/>
      <c r="W20" s="38"/>
      <c r="X20" s="33" t="str">
        <f>IF(受診情報34[[#This Row],[子宮]]="希望",TRUE,"")</f>
        <v/>
      </c>
      <c r="Y20" s="33" t="str">
        <f>IF(受診情報34[[#This Row],[乳がん]]="希望",TRUE,"")</f>
        <v/>
      </c>
      <c r="Z20" s="33" t="str">
        <f>IF(受診情報34[[#This Row],[脳]]="希望",TRUE,"")</f>
        <v/>
      </c>
      <c r="AA20" s="33" t="str">
        <f>IF(受診情報34[[#This Row],[肺がん]]="希望",TRUE,"")</f>
        <v/>
      </c>
      <c r="AB20" s="33" t="str">
        <f>IF(受診情報34[[#This Row],[心臓]]="希望",TRUE,"")</f>
        <v/>
      </c>
      <c r="AC20" s="33" t="str">
        <f>IF(受診情報34[[#This Row],[ピロリ]]="希望",TRUE,"")</f>
        <v/>
      </c>
      <c r="AD20" s="33" t="str">
        <f>IF(受診情報34[[#This Row],[骨]]="希望",TRUE,"")</f>
        <v/>
      </c>
      <c r="AE20" s="33" t="str">
        <f>IF(受診情報34[[#This Row],[腫瘍マーカー
３種]]="希望",TRUE,"")</f>
        <v/>
      </c>
      <c r="AF20" s="33" t="str">
        <f>IF(受診情報34[[#This Row],[前立腺]]="希望",TRUE,"")</f>
        <v/>
      </c>
      <c r="AG20" s="39" t="str">
        <f>IF(受診情報34[[#This Row],[性別]]="男性",1,IF(受診情報34[[#This Row],[性別]]="女性",2,""))</f>
        <v/>
      </c>
    </row>
    <row r="21" spans="1:44" ht="30" customHeight="1" x14ac:dyDescent="0.4">
      <c r="A21" s="13">
        <f t="shared" si="0"/>
        <v>13</v>
      </c>
      <c r="B21" s="31"/>
      <c r="C21" s="32"/>
      <c r="D21" s="46"/>
      <c r="E21" s="33"/>
      <c r="F21" s="33"/>
      <c r="G21" s="43"/>
      <c r="H21" s="34"/>
      <c r="I21" s="35"/>
      <c r="J21" s="33"/>
      <c r="K21" s="37"/>
      <c r="L21" s="33"/>
      <c r="M21" s="36"/>
      <c r="N21" s="45"/>
      <c r="O21" s="44"/>
      <c r="P21" s="45"/>
      <c r="Q21" s="44"/>
      <c r="R21" s="45"/>
      <c r="S21" s="44"/>
      <c r="T21" s="45"/>
      <c r="U21" s="44"/>
      <c r="V21" s="45"/>
      <c r="W21" s="38"/>
      <c r="X21" s="33" t="str">
        <f>IF(受診情報34[[#This Row],[子宮]]="希望",TRUE,"")</f>
        <v/>
      </c>
      <c r="Y21" s="33" t="str">
        <f>IF(受診情報34[[#This Row],[乳がん]]="希望",TRUE,"")</f>
        <v/>
      </c>
      <c r="Z21" s="33" t="str">
        <f>IF(受診情報34[[#This Row],[脳]]="希望",TRUE,"")</f>
        <v/>
      </c>
      <c r="AA21" s="33" t="str">
        <f>IF(受診情報34[[#This Row],[肺がん]]="希望",TRUE,"")</f>
        <v/>
      </c>
      <c r="AB21" s="33" t="str">
        <f>IF(受診情報34[[#This Row],[心臓]]="希望",TRUE,"")</f>
        <v/>
      </c>
      <c r="AC21" s="33" t="str">
        <f>IF(受診情報34[[#This Row],[ピロリ]]="希望",TRUE,"")</f>
        <v/>
      </c>
      <c r="AD21" s="33" t="str">
        <f>IF(受診情報34[[#This Row],[骨]]="希望",TRUE,"")</f>
        <v/>
      </c>
      <c r="AE21" s="33" t="str">
        <f>IF(受診情報34[[#This Row],[腫瘍マーカー
３種]]="希望",TRUE,"")</f>
        <v/>
      </c>
      <c r="AF21" s="33" t="str">
        <f>IF(受診情報34[[#This Row],[前立腺]]="希望",TRUE,"")</f>
        <v/>
      </c>
      <c r="AG21" s="39" t="str">
        <f>IF(受診情報34[[#This Row],[性別]]="男性",1,IF(受診情報34[[#This Row],[性別]]="女性",2,""))</f>
        <v/>
      </c>
    </row>
    <row r="22" spans="1:44" ht="30" customHeight="1" x14ac:dyDescent="0.4">
      <c r="A22" s="13">
        <f t="shared" si="0"/>
        <v>14</v>
      </c>
      <c r="B22" s="31"/>
      <c r="C22" s="32"/>
      <c r="D22" s="46"/>
      <c r="E22" s="33"/>
      <c r="F22" s="33"/>
      <c r="G22" s="43"/>
      <c r="H22" s="34"/>
      <c r="I22" s="35"/>
      <c r="J22" s="33"/>
      <c r="K22" s="37"/>
      <c r="L22" s="33"/>
      <c r="M22" s="36"/>
      <c r="N22" s="45"/>
      <c r="O22" s="44"/>
      <c r="P22" s="45"/>
      <c r="Q22" s="44"/>
      <c r="R22" s="45"/>
      <c r="S22" s="44"/>
      <c r="T22" s="45"/>
      <c r="U22" s="44"/>
      <c r="V22" s="45"/>
      <c r="W22" s="38"/>
      <c r="X22" s="33" t="str">
        <f>IF(受診情報34[[#This Row],[子宮]]="希望",TRUE,"")</f>
        <v/>
      </c>
      <c r="Y22" s="33" t="str">
        <f>IF(受診情報34[[#This Row],[乳がん]]="希望",TRUE,"")</f>
        <v/>
      </c>
      <c r="Z22" s="33" t="str">
        <f>IF(受診情報34[[#This Row],[脳]]="希望",TRUE,"")</f>
        <v/>
      </c>
      <c r="AA22" s="33" t="str">
        <f>IF(受診情報34[[#This Row],[肺がん]]="希望",TRUE,"")</f>
        <v/>
      </c>
      <c r="AB22" s="33" t="str">
        <f>IF(受診情報34[[#This Row],[心臓]]="希望",TRUE,"")</f>
        <v/>
      </c>
      <c r="AC22" s="33" t="str">
        <f>IF(受診情報34[[#This Row],[ピロリ]]="希望",TRUE,"")</f>
        <v/>
      </c>
      <c r="AD22" s="33" t="str">
        <f>IF(受診情報34[[#This Row],[骨]]="希望",TRUE,"")</f>
        <v/>
      </c>
      <c r="AE22" s="33" t="str">
        <f>IF(受診情報34[[#This Row],[腫瘍マーカー
３種]]="希望",TRUE,"")</f>
        <v/>
      </c>
      <c r="AF22" s="33" t="str">
        <f>IF(受診情報34[[#This Row],[前立腺]]="希望",TRUE,"")</f>
        <v/>
      </c>
      <c r="AG22" s="39" t="str">
        <f>IF(受診情報34[[#This Row],[性別]]="男性",1,IF(受診情報34[[#This Row],[性別]]="女性",2,""))</f>
        <v/>
      </c>
    </row>
    <row r="23" spans="1:44" ht="30" customHeight="1" x14ac:dyDescent="0.4">
      <c r="A23" s="13">
        <f t="shared" si="0"/>
        <v>15</v>
      </c>
      <c r="B23" s="31"/>
      <c r="C23" s="32"/>
      <c r="D23" s="46"/>
      <c r="E23" s="33"/>
      <c r="F23" s="33"/>
      <c r="G23" s="43"/>
      <c r="H23" s="34"/>
      <c r="I23" s="35"/>
      <c r="J23" s="33"/>
      <c r="K23" s="37"/>
      <c r="L23" s="33"/>
      <c r="M23" s="36"/>
      <c r="N23" s="45"/>
      <c r="O23" s="44"/>
      <c r="P23" s="45"/>
      <c r="Q23" s="44"/>
      <c r="R23" s="45"/>
      <c r="S23" s="44"/>
      <c r="T23" s="45"/>
      <c r="U23" s="44"/>
      <c r="V23" s="45"/>
      <c r="W23" s="38"/>
      <c r="X23" s="33" t="str">
        <f>IF(受診情報34[[#This Row],[子宮]]="希望",TRUE,"")</f>
        <v/>
      </c>
      <c r="Y23" s="33" t="str">
        <f>IF(受診情報34[[#This Row],[乳がん]]="希望",TRUE,"")</f>
        <v/>
      </c>
      <c r="Z23" s="33" t="str">
        <f>IF(受診情報34[[#This Row],[脳]]="希望",TRUE,"")</f>
        <v/>
      </c>
      <c r="AA23" s="33" t="str">
        <f>IF(受診情報34[[#This Row],[肺がん]]="希望",TRUE,"")</f>
        <v/>
      </c>
      <c r="AB23" s="33" t="str">
        <f>IF(受診情報34[[#This Row],[心臓]]="希望",TRUE,"")</f>
        <v/>
      </c>
      <c r="AC23" s="33" t="str">
        <f>IF(受診情報34[[#This Row],[ピロリ]]="希望",TRUE,"")</f>
        <v/>
      </c>
      <c r="AD23" s="33" t="str">
        <f>IF(受診情報34[[#This Row],[骨]]="希望",TRUE,"")</f>
        <v/>
      </c>
      <c r="AE23" s="33" t="str">
        <f>IF(受診情報34[[#This Row],[腫瘍マーカー
３種]]="希望",TRUE,"")</f>
        <v/>
      </c>
      <c r="AF23" s="33" t="str">
        <f>IF(受診情報34[[#This Row],[前立腺]]="希望",TRUE,"")</f>
        <v/>
      </c>
      <c r="AG23" s="39" t="str">
        <f>IF(受診情報34[[#This Row],[性別]]="男性",1,IF(受診情報34[[#This Row],[性別]]="女性",2,""))</f>
        <v/>
      </c>
    </row>
    <row r="24" spans="1:44" ht="30" customHeight="1" x14ac:dyDescent="0.4">
      <c r="A24" s="13">
        <f t="shared" si="0"/>
        <v>16</v>
      </c>
      <c r="B24" s="31"/>
      <c r="C24" s="32"/>
      <c r="D24" s="46"/>
      <c r="E24" s="33"/>
      <c r="F24" s="33"/>
      <c r="G24" s="43"/>
      <c r="H24" s="34"/>
      <c r="I24" s="35"/>
      <c r="J24" s="33"/>
      <c r="K24" s="37"/>
      <c r="L24" s="33"/>
      <c r="M24" s="36"/>
      <c r="N24" s="45"/>
      <c r="O24" s="44"/>
      <c r="P24" s="45"/>
      <c r="Q24" s="44"/>
      <c r="R24" s="45"/>
      <c r="S24" s="44"/>
      <c r="T24" s="45"/>
      <c r="U24" s="44"/>
      <c r="V24" s="45"/>
      <c r="W24" s="38"/>
      <c r="X24" s="33" t="str">
        <f>IF(受診情報34[[#This Row],[子宮]]="希望",TRUE,"")</f>
        <v/>
      </c>
      <c r="Y24" s="33" t="str">
        <f>IF(受診情報34[[#This Row],[乳がん]]="希望",TRUE,"")</f>
        <v/>
      </c>
      <c r="Z24" s="33" t="str">
        <f>IF(受診情報34[[#This Row],[脳]]="希望",TRUE,"")</f>
        <v/>
      </c>
      <c r="AA24" s="33" t="str">
        <f>IF(受診情報34[[#This Row],[肺がん]]="希望",TRUE,"")</f>
        <v/>
      </c>
      <c r="AB24" s="33" t="str">
        <f>IF(受診情報34[[#This Row],[心臓]]="希望",TRUE,"")</f>
        <v/>
      </c>
      <c r="AC24" s="33" t="str">
        <f>IF(受診情報34[[#This Row],[ピロリ]]="希望",TRUE,"")</f>
        <v/>
      </c>
      <c r="AD24" s="33" t="str">
        <f>IF(受診情報34[[#This Row],[骨]]="希望",TRUE,"")</f>
        <v/>
      </c>
      <c r="AE24" s="33" t="str">
        <f>IF(受診情報34[[#This Row],[腫瘍マーカー
３種]]="希望",TRUE,"")</f>
        <v/>
      </c>
      <c r="AF24" s="33" t="str">
        <f>IF(受診情報34[[#This Row],[前立腺]]="希望",TRUE,"")</f>
        <v/>
      </c>
      <c r="AG24" s="39" t="str">
        <f>IF(受診情報34[[#This Row],[性別]]="男性",1,IF(受診情報34[[#This Row],[性別]]="女性",2,""))</f>
        <v/>
      </c>
    </row>
    <row r="25" spans="1:44" ht="30" customHeight="1" x14ac:dyDescent="0.4">
      <c r="A25" s="13">
        <f t="shared" si="0"/>
        <v>17</v>
      </c>
      <c r="B25" s="31"/>
      <c r="C25" s="32"/>
      <c r="D25" s="46"/>
      <c r="E25" s="33"/>
      <c r="F25" s="33"/>
      <c r="G25" s="43"/>
      <c r="H25" s="34"/>
      <c r="I25" s="35"/>
      <c r="J25" s="33"/>
      <c r="K25" s="37"/>
      <c r="L25" s="33"/>
      <c r="M25" s="36"/>
      <c r="N25" s="45"/>
      <c r="O25" s="44"/>
      <c r="P25" s="45"/>
      <c r="Q25" s="44"/>
      <c r="R25" s="45"/>
      <c r="S25" s="44"/>
      <c r="T25" s="45"/>
      <c r="U25" s="44"/>
      <c r="V25" s="45"/>
      <c r="W25" s="38"/>
      <c r="X25" s="33" t="str">
        <f>IF(受診情報34[[#This Row],[子宮]]="希望",TRUE,"")</f>
        <v/>
      </c>
      <c r="Y25" s="33" t="str">
        <f>IF(受診情報34[[#This Row],[乳がん]]="希望",TRUE,"")</f>
        <v/>
      </c>
      <c r="Z25" s="33" t="str">
        <f>IF(受診情報34[[#This Row],[脳]]="希望",TRUE,"")</f>
        <v/>
      </c>
      <c r="AA25" s="33" t="str">
        <f>IF(受診情報34[[#This Row],[肺がん]]="希望",TRUE,"")</f>
        <v/>
      </c>
      <c r="AB25" s="33" t="str">
        <f>IF(受診情報34[[#This Row],[心臓]]="希望",TRUE,"")</f>
        <v/>
      </c>
      <c r="AC25" s="33" t="str">
        <f>IF(受診情報34[[#This Row],[ピロリ]]="希望",TRUE,"")</f>
        <v/>
      </c>
      <c r="AD25" s="33" t="str">
        <f>IF(受診情報34[[#This Row],[骨]]="希望",TRUE,"")</f>
        <v/>
      </c>
      <c r="AE25" s="33" t="str">
        <f>IF(受診情報34[[#This Row],[腫瘍マーカー
３種]]="希望",TRUE,"")</f>
        <v/>
      </c>
      <c r="AF25" s="33" t="str">
        <f>IF(受診情報34[[#This Row],[前立腺]]="希望",TRUE,"")</f>
        <v/>
      </c>
      <c r="AG25" s="39" t="str">
        <f>IF(受診情報34[[#This Row],[性別]]="男性",1,IF(受診情報34[[#This Row],[性別]]="女性",2,""))</f>
        <v/>
      </c>
    </row>
    <row r="26" spans="1:44" ht="30" customHeight="1" x14ac:dyDescent="0.4">
      <c r="A26" s="13">
        <f t="shared" si="0"/>
        <v>18</v>
      </c>
      <c r="B26" s="31"/>
      <c r="C26" s="32"/>
      <c r="D26" s="46"/>
      <c r="E26" s="33"/>
      <c r="F26" s="33"/>
      <c r="G26" s="43"/>
      <c r="H26" s="34"/>
      <c r="I26" s="35"/>
      <c r="J26" s="33"/>
      <c r="K26" s="37"/>
      <c r="L26" s="33"/>
      <c r="M26" s="36"/>
      <c r="N26" s="45"/>
      <c r="O26" s="44"/>
      <c r="P26" s="45"/>
      <c r="Q26" s="44"/>
      <c r="R26" s="45"/>
      <c r="S26" s="44"/>
      <c r="T26" s="45"/>
      <c r="U26" s="44"/>
      <c r="V26" s="45"/>
      <c r="W26" s="38"/>
      <c r="X26" s="33" t="str">
        <f>IF(受診情報34[[#This Row],[子宮]]="希望",TRUE,"")</f>
        <v/>
      </c>
      <c r="Y26" s="33" t="str">
        <f>IF(受診情報34[[#This Row],[乳がん]]="希望",TRUE,"")</f>
        <v/>
      </c>
      <c r="Z26" s="33" t="str">
        <f>IF(受診情報34[[#This Row],[脳]]="希望",TRUE,"")</f>
        <v/>
      </c>
      <c r="AA26" s="33" t="str">
        <f>IF(受診情報34[[#This Row],[肺がん]]="希望",TRUE,"")</f>
        <v/>
      </c>
      <c r="AB26" s="33" t="str">
        <f>IF(受診情報34[[#This Row],[心臓]]="希望",TRUE,"")</f>
        <v/>
      </c>
      <c r="AC26" s="33" t="str">
        <f>IF(受診情報34[[#This Row],[ピロリ]]="希望",TRUE,"")</f>
        <v/>
      </c>
      <c r="AD26" s="33" t="str">
        <f>IF(受診情報34[[#This Row],[骨]]="希望",TRUE,"")</f>
        <v/>
      </c>
      <c r="AE26" s="33" t="str">
        <f>IF(受診情報34[[#This Row],[腫瘍マーカー
３種]]="希望",TRUE,"")</f>
        <v/>
      </c>
      <c r="AF26" s="33" t="str">
        <f>IF(受診情報34[[#This Row],[前立腺]]="希望",TRUE,"")</f>
        <v/>
      </c>
      <c r="AG26" s="39" t="str">
        <f>IF(受診情報34[[#This Row],[性別]]="男性",1,IF(受診情報34[[#This Row],[性別]]="女性",2,""))</f>
        <v/>
      </c>
    </row>
    <row r="27" spans="1:44" ht="30" customHeight="1" x14ac:dyDescent="0.4">
      <c r="A27" s="13">
        <f t="shared" si="0"/>
        <v>19</v>
      </c>
      <c r="B27" s="31"/>
      <c r="C27" s="32"/>
      <c r="D27" s="46"/>
      <c r="E27" s="33"/>
      <c r="F27" s="33"/>
      <c r="G27" s="43"/>
      <c r="H27" s="34"/>
      <c r="I27" s="35"/>
      <c r="J27" s="33"/>
      <c r="K27" s="37"/>
      <c r="L27" s="33"/>
      <c r="M27" s="36"/>
      <c r="N27" s="45"/>
      <c r="O27" s="44"/>
      <c r="P27" s="45"/>
      <c r="Q27" s="44"/>
      <c r="R27" s="45"/>
      <c r="S27" s="44"/>
      <c r="T27" s="45"/>
      <c r="U27" s="44"/>
      <c r="V27" s="45"/>
      <c r="W27" s="38"/>
      <c r="X27" s="33" t="str">
        <f>IF(受診情報34[[#This Row],[子宮]]="希望",TRUE,"")</f>
        <v/>
      </c>
      <c r="Y27" s="33" t="str">
        <f>IF(受診情報34[[#This Row],[乳がん]]="希望",TRUE,"")</f>
        <v/>
      </c>
      <c r="Z27" s="33" t="str">
        <f>IF(受診情報34[[#This Row],[脳]]="希望",TRUE,"")</f>
        <v/>
      </c>
      <c r="AA27" s="33" t="str">
        <f>IF(受診情報34[[#This Row],[肺がん]]="希望",TRUE,"")</f>
        <v/>
      </c>
      <c r="AB27" s="33" t="str">
        <f>IF(受診情報34[[#This Row],[心臓]]="希望",TRUE,"")</f>
        <v/>
      </c>
      <c r="AC27" s="33" t="str">
        <f>IF(受診情報34[[#This Row],[ピロリ]]="希望",TRUE,"")</f>
        <v/>
      </c>
      <c r="AD27" s="33" t="str">
        <f>IF(受診情報34[[#This Row],[骨]]="希望",TRUE,"")</f>
        <v/>
      </c>
      <c r="AE27" s="33" t="str">
        <f>IF(受診情報34[[#This Row],[腫瘍マーカー
３種]]="希望",TRUE,"")</f>
        <v/>
      </c>
      <c r="AF27" s="33" t="str">
        <f>IF(受診情報34[[#This Row],[前立腺]]="希望",TRUE,"")</f>
        <v/>
      </c>
      <c r="AG27" s="39" t="str">
        <f>IF(受診情報34[[#This Row],[性別]]="男性",1,IF(受診情報34[[#This Row],[性別]]="女性",2,""))</f>
        <v/>
      </c>
    </row>
    <row r="28" spans="1:44" ht="30" customHeight="1" x14ac:dyDescent="0.4">
      <c r="A28" s="13">
        <f t="shared" si="0"/>
        <v>20</v>
      </c>
      <c r="B28" s="31"/>
      <c r="C28" s="32"/>
      <c r="D28" s="46"/>
      <c r="E28" s="33"/>
      <c r="F28" s="33"/>
      <c r="G28" s="43"/>
      <c r="H28" s="34"/>
      <c r="I28" s="35"/>
      <c r="J28" s="33"/>
      <c r="K28" s="37"/>
      <c r="L28" s="33"/>
      <c r="M28" s="36"/>
      <c r="N28" s="45"/>
      <c r="O28" s="44"/>
      <c r="P28" s="45"/>
      <c r="Q28" s="44"/>
      <c r="R28" s="45"/>
      <c r="S28" s="44"/>
      <c r="T28" s="45"/>
      <c r="U28" s="44"/>
      <c r="V28" s="45"/>
      <c r="W28" s="38"/>
      <c r="X28" s="33" t="str">
        <f>IF(受診情報34[[#This Row],[子宮]]="希望",TRUE,"")</f>
        <v/>
      </c>
      <c r="Y28" s="33" t="str">
        <f>IF(受診情報34[[#This Row],[乳がん]]="希望",TRUE,"")</f>
        <v/>
      </c>
      <c r="Z28" s="33" t="str">
        <f>IF(受診情報34[[#This Row],[脳]]="希望",TRUE,"")</f>
        <v/>
      </c>
      <c r="AA28" s="33" t="str">
        <f>IF(受診情報34[[#This Row],[肺がん]]="希望",TRUE,"")</f>
        <v/>
      </c>
      <c r="AB28" s="33" t="str">
        <f>IF(受診情報34[[#This Row],[心臓]]="希望",TRUE,"")</f>
        <v/>
      </c>
      <c r="AC28" s="33" t="str">
        <f>IF(受診情報34[[#This Row],[ピロリ]]="希望",TRUE,"")</f>
        <v/>
      </c>
      <c r="AD28" s="33" t="str">
        <f>IF(受診情報34[[#This Row],[骨]]="希望",TRUE,"")</f>
        <v/>
      </c>
      <c r="AE28" s="33" t="str">
        <f>IF(受診情報34[[#This Row],[腫瘍マーカー
３種]]="希望",TRUE,"")</f>
        <v/>
      </c>
      <c r="AF28" s="33" t="str">
        <f>IF(受診情報34[[#This Row],[前立腺]]="希望",TRUE,"")</f>
        <v/>
      </c>
      <c r="AG28" s="39" t="str">
        <f>IF(受診情報34[[#This Row],[性別]]="男性",1,IF(受診情報34[[#This Row],[性別]]="女性",2,""))</f>
        <v/>
      </c>
    </row>
    <row r="29" spans="1:44" ht="30" customHeight="1" x14ac:dyDescent="0.4">
      <c r="A29" s="13">
        <f t="shared" si="0"/>
        <v>21</v>
      </c>
      <c r="B29" s="31"/>
      <c r="C29" s="32"/>
      <c r="D29" s="46"/>
      <c r="E29" s="33"/>
      <c r="F29" s="33"/>
      <c r="G29" s="43"/>
      <c r="H29" s="34"/>
      <c r="I29" s="35"/>
      <c r="J29" s="33"/>
      <c r="K29" s="37"/>
      <c r="L29" s="33"/>
      <c r="M29" s="36"/>
      <c r="N29" s="45"/>
      <c r="O29" s="44"/>
      <c r="P29" s="45"/>
      <c r="Q29" s="44"/>
      <c r="R29" s="45"/>
      <c r="S29" s="44"/>
      <c r="T29" s="45"/>
      <c r="U29" s="44"/>
      <c r="V29" s="45"/>
      <c r="W29" s="38"/>
      <c r="X29" s="33" t="str">
        <f>IF(受診情報34[[#This Row],[子宮]]="希望",TRUE,"")</f>
        <v/>
      </c>
      <c r="Y29" s="33" t="str">
        <f>IF(受診情報34[[#This Row],[乳がん]]="希望",TRUE,"")</f>
        <v/>
      </c>
      <c r="Z29" s="33" t="str">
        <f>IF(受診情報34[[#This Row],[脳]]="希望",TRUE,"")</f>
        <v/>
      </c>
      <c r="AA29" s="33" t="str">
        <f>IF(受診情報34[[#This Row],[肺がん]]="希望",TRUE,"")</f>
        <v/>
      </c>
      <c r="AB29" s="33" t="str">
        <f>IF(受診情報34[[#This Row],[心臓]]="希望",TRUE,"")</f>
        <v/>
      </c>
      <c r="AC29" s="33" t="str">
        <f>IF(受診情報34[[#This Row],[ピロリ]]="希望",TRUE,"")</f>
        <v/>
      </c>
      <c r="AD29" s="33" t="str">
        <f>IF(受診情報34[[#This Row],[骨]]="希望",TRUE,"")</f>
        <v/>
      </c>
      <c r="AE29" s="33" t="str">
        <f>IF(受診情報34[[#This Row],[腫瘍マーカー
３種]]="希望",TRUE,"")</f>
        <v/>
      </c>
      <c r="AF29" s="33" t="str">
        <f>IF(受診情報34[[#This Row],[前立腺]]="希望",TRUE,"")</f>
        <v/>
      </c>
      <c r="AG29" s="39" t="str">
        <f>IF(受診情報34[[#This Row],[性別]]="男性",1,IF(受診情報34[[#This Row],[性別]]="女性",2,""))</f>
        <v/>
      </c>
    </row>
    <row r="30" spans="1:44" ht="30" customHeight="1" x14ac:dyDescent="0.4">
      <c r="A30" s="13">
        <f t="shared" si="0"/>
        <v>22</v>
      </c>
      <c r="B30" s="31"/>
      <c r="C30" s="32"/>
      <c r="D30" s="46"/>
      <c r="E30" s="33"/>
      <c r="F30" s="33"/>
      <c r="G30" s="43"/>
      <c r="H30" s="34"/>
      <c r="I30" s="35"/>
      <c r="J30" s="33"/>
      <c r="K30" s="37"/>
      <c r="L30" s="33"/>
      <c r="M30" s="36"/>
      <c r="N30" s="45"/>
      <c r="O30" s="44"/>
      <c r="P30" s="45"/>
      <c r="Q30" s="44"/>
      <c r="R30" s="45"/>
      <c r="S30" s="44"/>
      <c r="T30" s="45"/>
      <c r="U30" s="44"/>
      <c r="V30" s="45"/>
      <c r="W30" s="38"/>
      <c r="X30" s="33" t="str">
        <f>IF(受診情報34[[#This Row],[子宮]]="希望",TRUE,"")</f>
        <v/>
      </c>
      <c r="Y30" s="33" t="str">
        <f>IF(受診情報34[[#This Row],[乳がん]]="希望",TRUE,"")</f>
        <v/>
      </c>
      <c r="Z30" s="33" t="str">
        <f>IF(受診情報34[[#This Row],[脳]]="希望",TRUE,"")</f>
        <v/>
      </c>
      <c r="AA30" s="33" t="str">
        <f>IF(受診情報34[[#This Row],[肺がん]]="希望",TRUE,"")</f>
        <v/>
      </c>
      <c r="AB30" s="33" t="str">
        <f>IF(受診情報34[[#This Row],[心臓]]="希望",TRUE,"")</f>
        <v/>
      </c>
      <c r="AC30" s="33" t="str">
        <f>IF(受診情報34[[#This Row],[ピロリ]]="希望",TRUE,"")</f>
        <v/>
      </c>
      <c r="AD30" s="33" t="str">
        <f>IF(受診情報34[[#This Row],[骨]]="希望",TRUE,"")</f>
        <v/>
      </c>
      <c r="AE30" s="33" t="str">
        <f>IF(受診情報34[[#This Row],[腫瘍マーカー
３種]]="希望",TRUE,"")</f>
        <v/>
      </c>
      <c r="AF30" s="33" t="str">
        <f>IF(受診情報34[[#This Row],[前立腺]]="希望",TRUE,"")</f>
        <v/>
      </c>
      <c r="AG30" s="39" t="str">
        <f>IF(受診情報34[[#This Row],[性別]]="男性",1,IF(受診情報34[[#This Row],[性別]]="女性",2,""))</f>
        <v/>
      </c>
    </row>
    <row r="31" spans="1:44" ht="30" customHeight="1" x14ac:dyDescent="0.4">
      <c r="A31" s="13">
        <f t="shared" si="0"/>
        <v>23</v>
      </c>
      <c r="B31" s="31"/>
      <c r="C31" s="32"/>
      <c r="D31" s="46"/>
      <c r="E31" s="33"/>
      <c r="F31" s="33"/>
      <c r="G31" s="43"/>
      <c r="H31" s="34"/>
      <c r="I31" s="35"/>
      <c r="J31" s="33"/>
      <c r="K31" s="37"/>
      <c r="L31" s="33"/>
      <c r="M31" s="36"/>
      <c r="N31" s="45"/>
      <c r="O31" s="44"/>
      <c r="P31" s="45"/>
      <c r="Q31" s="44"/>
      <c r="R31" s="45"/>
      <c r="S31" s="44"/>
      <c r="T31" s="45"/>
      <c r="U31" s="44"/>
      <c r="V31" s="45"/>
      <c r="W31" s="38"/>
      <c r="X31" s="33" t="str">
        <f>IF(受診情報34[[#This Row],[子宮]]="希望",TRUE,"")</f>
        <v/>
      </c>
      <c r="Y31" s="33" t="str">
        <f>IF(受診情報34[[#This Row],[乳がん]]="希望",TRUE,"")</f>
        <v/>
      </c>
      <c r="Z31" s="33" t="str">
        <f>IF(受診情報34[[#This Row],[脳]]="希望",TRUE,"")</f>
        <v/>
      </c>
      <c r="AA31" s="33" t="str">
        <f>IF(受診情報34[[#This Row],[肺がん]]="希望",TRUE,"")</f>
        <v/>
      </c>
      <c r="AB31" s="33" t="str">
        <f>IF(受診情報34[[#This Row],[心臓]]="希望",TRUE,"")</f>
        <v/>
      </c>
      <c r="AC31" s="33" t="str">
        <f>IF(受診情報34[[#This Row],[ピロリ]]="希望",TRUE,"")</f>
        <v/>
      </c>
      <c r="AD31" s="33" t="str">
        <f>IF(受診情報34[[#This Row],[骨]]="希望",TRUE,"")</f>
        <v/>
      </c>
      <c r="AE31" s="33" t="str">
        <f>IF(受診情報34[[#This Row],[腫瘍マーカー
３種]]="希望",TRUE,"")</f>
        <v/>
      </c>
      <c r="AF31" s="33" t="str">
        <f>IF(受診情報34[[#This Row],[前立腺]]="希望",TRUE,"")</f>
        <v/>
      </c>
      <c r="AG31" s="39" t="str">
        <f>IF(受診情報34[[#This Row],[性別]]="男性",1,IF(受診情報34[[#This Row],[性別]]="女性",2,""))</f>
        <v/>
      </c>
    </row>
    <row r="32" spans="1:44" ht="30" customHeight="1" x14ac:dyDescent="0.4">
      <c r="A32" s="13">
        <f t="shared" si="0"/>
        <v>24</v>
      </c>
      <c r="B32" s="31"/>
      <c r="C32" s="32"/>
      <c r="D32" s="46"/>
      <c r="E32" s="33"/>
      <c r="F32" s="33"/>
      <c r="G32" s="43"/>
      <c r="H32" s="34"/>
      <c r="I32" s="35"/>
      <c r="J32" s="33"/>
      <c r="K32" s="37"/>
      <c r="L32" s="33"/>
      <c r="M32" s="36"/>
      <c r="N32" s="45"/>
      <c r="O32" s="44"/>
      <c r="P32" s="45"/>
      <c r="Q32" s="44"/>
      <c r="R32" s="45"/>
      <c r="S32" s="44"/>
      <c r="T32" s="45"/>
      <c r="U32" s="44"/>
      <c r="V32" s="45"/>
      <c r="W32" s="38"/>
      <c r="X32" s="33" t="str">
        <f>IF(受診情報34[[#This Row],[子宮]]="希望",TRUE,"")</f>
        <v/>
      </c>
      <c r="Y32" s="33" t="str">
        <f>IF(受診情報34[[#This Row],[乳がん]]="希望",TRUE,"")</f>
        <v/>
      </c>
      <c r="Z32" s="33" t="str">
        <f>IF(受診情報34[[#This Row],[脳]]="希望",TRUE,"")</f>
        <v/>
      </c>
      <c r="AA32" s="33" t="str">
        <f>IF(受診情報34[[#This Row],[肺がん]]="希望",TRUE,"")</f>
        <v/>
      </c>
      <c r="AB32" s="33" t="str">
        <f>IF(受診情報34[[#This Row],[心臓]]="希望",TRUE,"")</f>
        <v/>
      </c>
      <c r="AC32" s="33" t="str">
        <f>IF(受診情報34[[#This Row],[ピロリ]]="希望",TRUE,"")</f>
        <v/>
      </c>
      <c r="AD32" s="33" t="str">
        <f>IF(受診情報34[[#This Row],[骨]]="希望",TRUE,"")</f>
        <v/>
      </c>
      <c r="AE32" s="33" t="str">
        <f>IF(受診情報34[[#This Row],[腫瘍マーカー
３種]]="希望",TRUE,"")</f>
        <v/>
      </c>
      <c r="AF32" s="33" t="str">
        <f>IF(受診情報34[[#This Row],[前立腺]]="希望",TRUE,"")</f>
        <v/>
      </c>
      <c r="AG32" s="39" t="str">
        <f>IF(受診情報34[[#This Row],[性別]]="男性",1,IF(受診情報34[[#This Row],[性別]]="女性",2,""))</f>
        <v/>
      </c>
    </row>
    <row r="33" spans="1:33" ht="30" customHeight="1" x14ac:dyDescent="0.4">
      <c r="A33" s="13">
        <f t="shared" si="0"/>
        <v>25</v>
      </c>
      <c r="B33" s="31"/>
      <c r="C33" s="32"/>
      <c r="D33" s="46"/>
      <c r="E33" s="33"/>
      <c r="F33" s="33"/>
      <c r="G33" s="43"/>
      <c r="H33" s="34"/>
      <c r="I33" s="35"/>
      <c r="J33" s="33"/>
      <c r="K33" s="37"/>
      <c r="L33" s="33"/>
      <c r="M33" s="36"/>
      <c r="N33" s="45"/>
      <c r="O33" s="44"/>
      <c r="P33" s="45"/>
      <c r="Q33" s="44"/>
      <c r="R33" s="45"/>
      <c r="S33" s="44"/>
      <c r="T33" s="45"/>
      <c r="U33" s="44"/>
      <c r="V33" s="45"/>
      <c r="W33" s="38"/>
      <c r="X33" s="33" t="str">
        <f>IF(受診情報34[[#This Row],[子宮]]="希望",TRUE,"")</f>
        <v/>
      </c>
      <c r="Y33" s="33" t="str">
        <f>IF(受診情報34[[#This Row],[乳がん]]="希望",TRUE,"")</f>
        <v/>
      </c>
      <c r="Z33" s="33" t="str">
        <f>IF(受診情報34[[#This Row],[脳]]="希望",TRUE,"")</f>
        <v/>
      </c>
      <c r="AA33" s="33" t="str">
        <f>IF(受診情報34[[#This Row],[肺がん]]="希望",TRUE,"")</f>
        <v/>
      </c>
      <c r="AB33" s="33" t="str">
        <f>IF(受診情報34[[#This Row],[心臓]]="希望",TRUE,"")</f>
        <v/>
      </c>
      <c r="AC33" s="33" t="str">
        <f>IF(受診情報34[[#This Row],[ピロリ]]="希望",TRUE,"")</f>
        <v/>
      </c>
      <c r="AD33" s="33" t="str">
        <f>IF(受診情報34[[#This Row],[骨]]="希望",TRUE,"")</f>
        <v/>
      </c>
      <c r="AE33" s="33" t="str">
        <f>IF(受診情報34[[#This Row],[腫瘍マーカー
３種]]="希望",TRUE,"")</f>
        <v/>
      </c>
      <c r="AF33" s="33" t="str">
        <f>IF(受診情報34[[#This Row],[前立腺]]="希望",TRUE,"")</f>
        <v/>
      </c>
      <c r="AG33" s="39" t="str">
        <f>IF(受診情報34[[#This Row],[性別]]="男性",1,IF(受診情報34[[#This Row],[性別]]="女性",2,""))</f>
        <v/>
      </c>
    </row>
    <row r="34" spans="1:33" ht="30" customHeight="1" x14ac:dyDescent="0.4">
      <c r="A34" s="13">
        <f t="shared" si="0"/>
        <v>26</v>
      </c>
      <c r="B34" s="31"/>
      <c r="C34" s="32"/>
      <c r="D34" s="46"/>
      <c r="E34" s="33"/>
      <c r="F34" s="33"/>
      <c r="G34" s="43"/>
      <c r="H34" s="34"/>
      <c r="I34" s="35"/>
      <c r="J34" s="33"/>
      <c r="K34" s="37"/>
      <c r="L34" s="33"/>
      <c r="M34" s="36"/>
      <c r="N34" s="45"/>
      <c r="O34" s="44"/>
      <c r="P34" s="45"/>
      <c r="Q34" s="44"/>
      <c r="R34" s="45"/>
      <c r="S34" s="44"/>
      <c r="T34" s="45"/>
      <c r="U34" s="44"/>
      <c r="V34" s="45"/>
      <c r="W34" s="38"/>
      <c r="X34" s="33" t="str">
        <f>IF(受診情報34[[#This Row],[子宮]]="希望",TRUE,"")</f>
        <v/>
      </c>
      <c r="Y34" s="33" t="str">
        <f>IF(受診情報34[[#This Row],[乳がん]]="希望",TRUE,"")</f>
        <v/>
      </c>
      <c r="Z34" s="33" t="str">
        <f>IF(受診情報34[[#This Row],[脳]]="希望",TRUE,"")</f>
        <v/>
      </c>
      <c r="AA34" s="33" t="str">
        <f>IF(受診情報34[[#This Row],[肺がん]]="希望",TRUE,"")</f>
        <v/>
      </c>
      <c r="AB34" s="33" t="str">
        <f>IF(受診情報34[[#This Row],[心臓]]="希望",TRUE,"")</f>
        <v/>
      </c>
      <c r="AC34" s="33" t="str">
        <f>IF(受診情報34[[#This Row],[ピロリ]]="希望",TRUE,"")</f>
        <v/>
      </c>
      <c r="AD34" s="33" t="str">
        <f>IF(受診情報34[[#This Row],[骨]]="希望",TRUE,"")</f>
        <v/>
      </c>
      <c r="AE34" s="33" t="str">
        <f>IF(受診情報34[[#This Row],[腫瘍マーカー
３種]]="希望",TRUE,"")</f>
        <v/>
      </c>
      <c r="AF34" s="33" t="str">
        <f>IF(受診情報34[[#This Row],[前立腺]]="希望",TRUE,"")</f>
        <v/>
      </c>
      <c r="AG34" s="39" t="str">
        <f>IF(受診情報34[[#This Row],[性別]]="男性",1,IF(受診情報34[[#This Row],[性別]]="女性",2,""))</f>
        <v/>
      </c>
    </row>
    <row r="35" spans="1:33" ht="30" customHeight="1" x14ac:dyDescent="0.4">
      <c r="A35" s="13">
        <f t="shared" si="0"/>
        <v>27</v>
      </c>
      <c r="B35" s="31"/>
      <c r="C35" s="32"/>
      <c r="D35" s="46"/>
      <c r="E35" s="33"/>
      <c r="F35" s="33"/>
      <c r="G35" s="43"/>
      <c r="H35" s="34"/>
      <c r="I35" s="35"/>
      <c r="J35" s="33"/>
      <c r="K35" s="37"/>
      <c r="L35" s="33"/>
      <c r="M35" s="36"/>
      <c r="N35" s="45"/>
      <c r="O35" s="44"/>
      <c r="P35" s="45"/>
      <c r="Q35" s="44"/>
      <c r="R35" s="45"/>
      <c r="S35" s="44"/>
      <c r="T35" s="45"/>
      <c r="U35" s="44"/>
      <c r="V35" s="45"/>
      <c r="W35" s="38"/>
      <c r="X35" s="33" t="str">
        <f>IF(受診情報34[[#This Row],[子宮]]="希望",TRUE,"")</f>
        <v/>
      </c>
      <c r="Y35" s="33" t="str">
        <f>IF(受診情報34[[#This Row],[乳がん]]="希望",TRUE,"")</f>
        <v/>
      </c>
      <c r="Z35" s="33" t="str">
        <f>IF(受診情報34[[#This Row],[脳]]="希望",TRUE,"")</f>
        <v/>
      </c>
      <c r="AA35" s="33" t="str">
        <f>IF(受診情報34[[#This Row],[肺がん]]="希望",TRUE,"")</f>
        <v/>
      </c>
      <c r="AB35" s="33" t="str">
        <f>IF(受診情報34[[#This Row],[心臓]]="希望",TRUE,"")</f>
        <v/>
      </c>
      <c r="AC35" s="33" t="str">
        <f>IF(受診情報34[[#This Row],[ピロリ]]="希望",TRUE,"")</f>
        <v/>
      </c>
      <c r="AD35" s="33" t="str">
        <f>IF(受診情報34[[#This Row],[骨]]="希望",TRUE,"")</f>
        <v/>
      </c>
      <c r="AE35" s="33" t="str">
        <f>IF(受診情報34[[#This Row],[腫瘍マーカー
３種]]="希望",TRUE,"")</f>
        <v/>
      </c>
      <c r="AF35" s="33" t="str">
        <f>IF(受診情報34[[#This Row],[前立腺]]="希望",TRUE,"")</f>
        <v/>
      </c>
      <c r="AG35" s="39" t="str">
        <f>IF(受診情報34[[#This Row],[性別]]="男性",1,IF(受診情報34[[#This Row],[性別]]="女性",2,""))</f>
        <v/>
      </c>
    </row>
    <row r="36" spans="1:33" ht="30" customHeight="1" x14ac:dyDescent="0.4">
      <c r="A36" s="13">
        <f t="shared" si="0"/>
        <v>28</v>
      </c>
      <c r="B36" s="31"/>
      <c r="C36" s="32"/>
      <c r="D36" s="46"/>
      <c r="E36" s="33"/>
      <c r="F36" s="33"/>
      <c r="G36" s="43"/>
      <c r="H36" s="34"/>
      <c r="I36" s="35"/>
      <c r="J36" s="33"/>
      <c r="K36" s="37"/>
      <c r="L36" s="33"/>
      <c r="M36" s="36"/>
      <c r="N36" s="45"/>
      <c r="O36" s="44"/>
      <c r="P36" s="45"/>
      <c r="Q36" s="44"/>
      <c r="R36" s="45"/>
      <c r="S36" s="44"/>
      <c r="T36" s="45"/>
      <c r="U36" s="44"/>
      <c r="V36" s="45"/>
      <c r="W36" s="38"/>
      <c r="X36" s="33" t="str">
        <f>IF(受診情報34[[#This Row],[子宮]]="希望",TRUE,"")</f>
        <v/>
      </c>
      <c r="Y36" s="33" t="str">
        <f>IF(受診情報34[[#This Row],[乳がん]]="希望",TRUE,"")</f>
        <v/>
      </c>
      <c r="Z36" s="33" t="str">
        <f>IF(受診情報34[[#This Row],[脳]]="希望",TRUE,"")</f>
        <v/>
      </c>
      <c r="AA36" s="33" t="str">
        <f>IF(受診情報34[[#This Row],[肺がん]]="希望",TRUE,"")</f>
        <v/>
      </c>
      <c r="AB36" s="33" t="str">
        <f>IF(受診情報34[[#This Row],[心臓]]="希望",TRUE,"")</f>
        <v/>
      </c>
      <c r="AC36" s="33" t="str">
        <f>IF(受診情報34[[#This Row],[ピロリ]]="希望",TRUE,"")</f>
        <v/>
      </c>
      <c r="AD36" s="33" t="str">
        <f>IF(受診情報34[[#This Row],[骨]]="希望",TRUE,"")</f>
        <v/>
      </c>
      <c r="AE36" s="33" t="str">
        <f>IF(受診情報34[[#This Row],[腫瘍マーカー
３種]]="希望",TRUE,"")</f>
        <v/>
      </c>
      <c r="AF36" s="33" t="str">
        <f>IF(受診情報34[[#This Row],[前立腺]]="希望",TRUE,"")</f>
        <v/>
      </c>
      <c r="AG36" s="39" t="str">
        <f>IF(受診情報34[[#This Row],[性別]]="男性",1,IF(受診情報34[[#This Row],[性別]]="女性",2,""))</f>
        <v/>
      </c>
    </row>
    <row r="37" spans="1:33" ht="30" customHeight="1" x14ac:dyDescent="0.4">
      <c r="A37" s="13">
        <f t="shared" si="0"/>
        <v>29</v>
      </c>
      <c r="B37" s="31"/>
      <c r="C37" s="32"/>
      <c r="D37" s="46"/>
      <c r="E37" s="33"/>
      <c r="F37" s="33"/>
      <c r="G37" s="43"/>
      <c r="H37" s="34"/>
      <c r="I37" s="35"/>
      <c r="J37" s="33"/>
      <c r="K37" s="37"/>
      <c r="L37" s="33"/>
      <c r="M37" s="36"/>
      <c r="N37" s="45"/>
      <c r="O37" s="44"/>
      <c r="P37" s="45"/>
      <c r="Q37" s="44"/>
      <c r="R37" s="45"/>
      <c r="S37" s="44"/>
      <c r="T37" s="45"/>
      <c r="U37" s="44"/>
      <c r="V37" s="45"/>
      <c r="W37" s="38"/>
      <c r="X37" s="33" t="str">
        <f>IF(受診情報34[[#This Row],[子宮]]="希望",TRUE,"")</f>
        <v/>
      </c>
      <c r="Y37" s="33" t="str">
        <f>IF(受診情報34[[#This Row],[乳がん]]="希望",TRUE,"")</f>
        <v/>
      </c>
      <c r="Z37" s="33" t="str">
        <f>IF(受診情報34[[#This Row],[脳]]="希望",TRUE,"")</f>
        <v/>
      </c>
      <c r="AA37" s="33" t="str">
        <f>IF(受診情報34[[#This Row],[肺がん]]="希望",TRUE,"")</f>
        <v/>
      </c>
      <c r="AB37" s="33" t="str">
        <f>IF(受診情報34[[#This Row],[心臓]]="希望",TRUE,"")</f>
        <v/>
      </c>
      <c r="AC37" s="33" t="str">
        <f>IF(受診情報34[[#This Row],[ピロリ]]="希望",TRUE,"")</f>
        <v/>
      </c>
      <c r="AD37" s="33" t="str">
        <f>IF(受診情報34[[#This Row],[骨]]="希望",TRUE,"")</f>
        <v/>
      </c>
      <c r="AE37" s="33" t="str">
        <f>IF(受診情報34[[#This Row],[腫瘍マーカー
３種]]="希望",TRUE,"")</f>
        <v/>
      </c>
      <c r="AF37" s="33" t="str">
        <f>IF(受診情報34[[#This Row],[前立腺]]="希望",TRUE,"")</f>
        <v/>
      </c>
      <c r="AG37" s="39" t="str">
        <f>IF(受診情報34[[#This Row],[性別]]="男性",1,IF(受診情報34[[#This Row],[性別]]="女性",2,""))</f>
        <v/>
      </c>
    </row>
    <row r="38" spans="1:33" ht="30" customHeight="1" x14ac:dyDescent="0.4">
      <c r="A38" s="13">
        <f t="shared" si="0"/>
        <v>30</v>
      </c>
      <c r="B38" s="31"/>
      <c r="C38" s="32"/>
      <c r="D38" s="46"/>
      <c r="E38" s="33"/>
      <c r="F38" s="33"/>
      <c r="G38" s="43"/>
      <c r="H38" s="34"/>
      <c r="I38" s="35"/>
      <c r="J38" s="33"/>
      <c r="K38" s="37"/>
      <c r="L38" s="33"/>
      <c r="M38" s="36"/>
      <c r="N38" s="45"/>
      <c r="O38" s="44"/>
      <c r="P38" s="45"/>
      <c r="Q38" s="44"/>
      <c r="R38" s="45"/>
      <c r="S38" s="44"/>
      <c r="T38" s="45"/>
      <c r="U38" s="44"/>
      <c r="V38" s="45"/>
      <c r="W38" s="38"/>
      <c r="X38" s="33" t="str">
        <f>IF(受診情報34[[#This Row],[子宮]]="希望",TRUE,"")</f>
        <v/>
      </c>
      <c r="Y38" s="33" t="str">
        <f>IF(受診情報34[[#This Row],[乳がん]]="希望",TRUE,"")</f>
        <v/>
      </c>
      <c r="Z38" s="33" t="str">
        <f>IF(受診情報34[[#This Row],[脳]]="希望",TRUE,"")</f>
        <v/>
      </c>
      <c r="AA38" s="33" t="str">
        <f>IF(受診情報34[[#This Row],[肺がん]]="希望",TRUE,"")</f>
        <v/>
      </c>
      <c r="AB38" s="33" t="str">
        <f>IF(受診情報34[[#This Row],[心臓]]="希望",TRUE,"")</f>
        <v/>
      </c>
      <c r="AC38" s="33" t="str">
        <f>IF(受診情報34[[#This Row],[ピロリ]]="希望",TRUE,"")</f>
        <v/>
      </c>
      <c r="AD38" s="33" t="str">
        <f>IF(受診情報34[[#This Row],[骨]]="希望",TRUE,"")</f>
        <v/>
      </c>
      <c r="AE38" s="33" t="str">
        <f>IF(受診情報34[[#This Row],[腫瘍マーカー
３種]]="希望",TRUE,"")</f>
        <v/>
      </c>
      <c r="AF38" s="33" t="str">
        <f>IF(受診情報34[[#This Row],[前立腺]]="希望",TRUE,"")</f>
        <v/>
      </c>
      <c r="AG38" s="39" t="str">
        <f>IF(受診情報34[[#This Row],[性別]]="男性",1,IF(受診情報34[[#This Row],[性別]]="女性",2,""))</f>
        <v/>
      </c>
    </row>
    <row r="39" spans="1:33" ht="30" customHeight="1" x14ac:dyDescent="0.4">
      <c r="A39" s="13">
        <f t="shared" si="0"/>
        <v>31</v>
      </c>
      <c r="B39" s="31"/>
      <c r="C39" s="32"/>
      <c r="D39" s="46"/>
      <c r="E39" s="33"/>
      <c r="F39" s="33"/>
      <c r="G39" s="43"/>
      <c r="H39" s="34"/>
      <c r="I39" s="35"/>
      <c r="J39" s="33"/>
      <c r="K39" s="37"/>
      <c r="L39" s="33"/>
      <c r="M39" s="36"/>
      <c r="N39" s="45"/>
      <c r="O39" s="44"/>
      <c r="P39" s="45"/>
      <c r="Q39" s="44"/>
      <c r="R39" s="45"/>
      <c r="S39" s="44"/>
      <c r="T39" s="45"/>
      <c r="U39" s="44"/>
      <c r="V39" s="45"/>
      <c r="W39" s="38"/>
      <c r="X39" s="33" t="str">
        <f>IF(受診情報34[[#This Row],[子宮]]="希望",TRUE,"")</f>
        <v/>
      </c>
      <c r="Y39" s="33" t="str">
        <f>IF(受診情報34[[#This Row],[乳がん]]="希望",TRUE,"")</f>
        <v/>
      </c>
      <c r="Z39" s="33" t="str">
        <f>IF(受診情報34[[#This Row],[脳]]="希望",TRUE,"")</f>
        <v/>
      </c>
      <c r="AA39" s="33" t="str">
        <f>IF(受診情報34[[#This Row],[肺がん]]="希望",TRUE,"")</f>
        <v/>
      </c>
      <c r="AB39" s="33" t="str">
        <f>IF(受診情報34[[#This Row],[心臓]]="希望",TRUE,"")</f>
        <v/>
      </c>
      <c r="AC39" s="33" t="str">
        <f>IF(受診情報34[[#This Row],[ピロリ]]="希望",TRUE,"")</f>
        <v/>
      </c>
      <c r="AD39" s="33" t="str">
        <f>IF(受診情報34[[#This Row],[骨]]="希望",TRUE,"")</f>
        <v/>
      </c>
      <c r="AE39" s="33" t="str">
        <f>IF(受診情報34[[#This Row],[腫瘍マーカー
３種]]="希望",TRUE,"")</f>
        <v/>
      </c>
      <c r="AF39" s="33" t="str">
        <f>IF(受診情報34[[#This Row],[前立腺]]="希望",TRUE,"")</f>
        <v/>
      </c>
      <c r="AG39" s="39" t="str">
        <f>IF(受診情報34[[#This Row],[性別]]="男性",1,IF(受診情報34[[#This Row],[性別]]="女性",2,""))</f>
        <v/>
      </c>
    </row>
    <row r="40" spans="1:33" ht="30" customHeight="1" x14ac:dyDescent="0.4">
      <c r="A40" s="13">
        <f t="shared" si="0"/>
        <v>32</v>
      </c>
      <c r="B40" s="31"/>
      <c r="C40" s="32"/>
      <c r="D40" s="46"/>
      <c r="E40" s="33"/>
      <c r="F40" s="33"/>
      <c r="G40" s="43"/>
      <c r="H40" s="34"/>
      <c r="I40" s="35"/>
      <c r="J40" s="33"/>
      <c r="K40" s="37"/>
      <c r="L40" s="33"/>
      <c r="M40" s="36"/>
      <c r="N40" s="45"/>
      <c r="O40" s="44"/>
      <c r="P40" s="45"/>
      <c r="Q40" s="44"/>
      <c r="R40" s="45"/>
      <c r="S40" s="44"/>
      <c r="T40" s="45"/>
      <c r="U40" s="44"/>
      <c r="V40" s="45"/>
      <c r="W40" s="38"/>
      <c r="X40" s="33" t="str">
        <f>IF(受診情報34[[#This Row],[子宮]]="希望",TRUE,"")</f>
        <v/>
      </c>
      <c r="Y40" s="33" t="str">
        <f>IF(受診情報34[[#This Row],[乳がん]]="希望",TRUE,"")</f>
        <v/>
      </c>
      <c r="Z40" s="33" t="str">
        <f>IF(受診情報34[[#This Row],[脳]]="希望",TRUE,"")</f>
        <v/>
      </c>
      <c r="AA40" s="33" t="str">
        <f>IF(受診情報34[[#This Row],[肺がん]]="希望",TRUE,"")</f>
        <v/>
      </c>
      <c r="AB40" s="33" t="str">
        <f>IF(受診情報34[[#This Row],[心臓]]="希望",TRUE,"")</f>
        <v/>
      </c>
      <c r="AC40" s="33" t="str">
        <f>IF(受診情報34[[#This Row],[ピロリ]]="希望",TRUE,"")</f>
        <v/>
      </c>
      <c r="AD40" s="33" t="str">
        <f>IF(受診情報34[[#This Row],[骨]]="希望",TRUE,"")</f>
        <v/>
      </c>
      <c r="AE40" s="33" t="str">
        <f>IF(受診情報34[[#This Row],[腫瘍マーカー
３種]]="希望",TRUE,"")</f>
        <v/>
      </c>
      <c r="AF40" s="33" t="str">
        <f>IF(受診情報34[[#This Row],[前立腺]]="希望",TRUE,"")</f>
        <v/>
      </c>
      <c r="AG40" s="39" t="str">
        <f>IF(受診情報34[[#This Row],[性別]]="男性",1,IF(受診情報34[[#This Row],[性別]]="女性",2,""))</f>
        <v/>
      </c>
    </row>
    <row r="41" spans="1:33" ht="30" customHeight="1" x14ac:dyDescent="0.4">
      <c r="A41" s="13">
        <f t="shared" si="0"/>
        <v>33</v>
      </c>
      <c r="B41" s="31"/>
      <c r="C41" s="32"/>
      <c r="D41" s="46"/>
      <c r="E41" s="33"/>
      <c r="F41" s="33"/>
      <c r="G41" s="43"/>
      <c r="H41" s="34"/>
      <c r="I41" s="35"/>
      <c r="J41" s="33"/>
      <c r="K41" s="37"/>
      <c r="L41" s="33"/>
      <c r="M41" s="36"/>
      <c r="N41" s="45"/>
      <c r="O41" s="44"/>
      <c r="P41" s="45"/>
      <c r="Q41" s="44"/>
      <c r="R41" s="45"/>
      <c r="S41" s="44"/>
      <c r="T41" s="45"/>
      <c r="U41" s="44"/>
      <c r="V41" s="45"/>
      <c r="W41" s="38"/>
      <c r="X41" s="33" t="str">
        <f>IF(受診情報34[[#This Row],[子宮]]="希望",TRUE,"")</f>
        <v/>
      </c>
      <c r="Y41" s="33" t="str">
        <f>IF(受診情報34[[#This Row],[乳がん]]="希望",TRUE,"")</f>
        <v/>
      </c>
      <c r="Z41" s="33" t="str">
        <f>IF(受診情報34[[#This Row],[脳]]="希望",TRUE,"")</f>
        <v/>
      </c>
      <c r="AA41" s="33" t="str">
        <f>IF(受診情報34[[#This Row],[肺がん]]="希望",TRUE,"")</f>
        <v/>
      </c>
      <c r="AB41" s="33" t="str">
        <f>IF(受診情報34[[#This Row],[心臓]]="希望",TRUE,"")</f>
        <v/>
      </c>
      <c r="AC41" s="33" t="str">
        <f>IF(受診情報34[[#This Row],[ピロリ]]="希望",TRUE,"")</f>
        <v/>
      </c>
      <c r="AD41" s="33" t="str">
        <f>IF(受診情報34[[#This Row],[骨]]="希望",TRUE,"")</f>
        <v/>
      </c>
      <c r="AE41" s="33" t="str">
        <f>IF(受診情報34[[#This Row],[腫瘍マーカー
３種]]="希望",TRUE,"")</f>
        <v/>
      </c>
      <c r="AF41" s="33" t="str">
        <f>IF(受診情報34[[#This Row],[前立腺]]="希望",TRUE,"")</f>
        <v/>
      </c>
      <c r="AG41" s="39" t="str">
        <f>IF(受診情報34[[#This Row],[性別]]="男性",1,IF(受診情報34[[#This Row],[性別]]="女性",2,""))</f>
        <v/>
      </c>
    </row>
    <row r="42" spans="1:33" ht="30" customHeight="1" x14ac:dyDescent="0.4">
      <c r="A42" s="13">
        <f t="shared" si="0"/>
        <v>34</v>
      </c>
      <c r="B42" s="31"/>
      <c r="C42" s="32"/>
      <c r="D42" s="46"/>
      <c r="E42" s="33"/>
      <c r="F42" s="33"/>
      <c r="G42" s="43"/>
      <c r="H42" s="34"/>
      <c r="I42" s="35"/>
      <c r="J42" s="33"/>
      <c r="K42" s="37"/>
      <c r="L42" s="33"/>
      <c r="M42" s="36"/>
      <c r="N42" s="45"/>
      <c r="O42" s="44"/>
      <c r="P42" s="45"/>
      <c r="Q42" s="44"/>
      <c r="R42" s="45"/>
      <c r="S42" s="44"/>
      <c r="T42" s="45"/>
      <c r="U42" s="44"/>
      <c r="V42" s="45"/>
      <c r="W42" s="38"/>
      <c r="X42" s="33" t="str">
        <f>IF(受診情報34[[#This Row],[子宮]]="希望",TRUE,"")</f>
        <v/>
      </c>
      <c r="Y42" s="33" t="str">
        <f>IF(受診情報34[[#This Row],[乳がん]]="希望",TRUE,"")</f>
        <v/>
      </c>
      <c r="Z42" s="33" t="str">
        <f>IF(受診情報34[[#This Row],[脳]]="希望",TRUE,"")</f>
        <v/>
      </c>
      <c r="AA42" s="33" t="str">
        <f>IF(受診情報34[[#This Row],[肺がん]]="希望",TRUE,"")</f>
        <v/>
      </c>
      <c r="AB42" s="33" t="str">
        <f>IF(受診情報34[[#This Row],[心臓]]="希望",TRUE,"")</f>
        <v/>
      </c>
      <c r="AC42" s="33" t="str">
        <f>IF(受診情報34[[#This Row],[ピロリ]]="希望",TRUE,"")</f>
        <v/>
      </c>
      <c r="AD42" s="33" t="str">
        <f>IF(受診情報34[[#This Row],[骨]]="希望",TRUE,"")</f>
        <v/>
      </c>
      <c r="AE42" s="33" t="str">
        <f>IF(受診情報34[[#This Row],[腫瘍マーカー
３種]]="希望",TRUE,"")</f>
        <v/>
      </c>
      <c r="AF42" s="33" t="str">
        <f>IF(受診情報34[[#This Row],[前立腺]]="希望",TRUE,"")</f>
        <v/>
      </c>
      <c r="AG42" s="39" t="str">
        <f>IF(受診情報34[[#This Row],[性別]]="男性",1,IF(受診情報34[[#This Row],[性別]]="女性",2,""))</f>
        <v/>
      </c>
    </row>
    <row r="43" spans="1:33" ht="30" customHeight="1" x14ac:dyDescent="0.4">
      <c r="A43" s="13">
        <f t="shared" si="0"/>
        <v>35</v>
      </c>
      <c r="B43" s="31"/>
      <c r="C43" s="32"/>
      <c r="D43" s="46"/>
      <c r="E43" s="33"/>
      <c r="F43" s="33"/>
      <c r="G43" s="43"/>
      <c r="H43" s="34"/>
      <c r="I43" s="35"/>
      <c r="J43" s="33"/>
      <c r="K43" s="37"/>
      <c r="L43" s="33"/>
      <c r="M43" s="36"/>
      <c r="N43" s="45"/>
      <c r="O43" s="44"/>
      <c r="P43" s="45"/>
      <c r="Q43" s="44"/>
      <c r="R43" s="45"/>
      <c r="S43" s="44"/>
      <c r="T43" s="45"/>
      <c r="U43" s="44"/>
      <c r="V43" s="45"/>
      <c r="W43" s="38"/>
      <c r="X43" s="33" t="str">
        <f>IF(受診情報34[[#This Row],[子宮]]="希望",TRUE,"")</f>
        <v/>
      </c>
      <c r="Y43" s="33" t="str">
        <f>IF(受診情報34[[#This Row],[乳がん]]="希望",TRUE,"")</f>
        <v/>
      </c>
      <c r="Z43" s="33" t="str">
        <f>IF(受診情報34[[#This Row],[脳]]="希望",TRUE,"")</f>
        <v/>
      </c>
      <c r="AA43" s="33" t="str">
        <f>IF(受診情報34[[#This Row],[肺がん]]="希望",TRUE,"")</f>
        <v/>
      </c>
      <c r="AB43" s="33" t="str">
        <f>IF(受診情報34[[#This Row],[心臓]]="希望",TRUE,"")</f>
        <v/>
      </c>
      <c r="AC43" s="33" t="str">
        <f>IF(受診情報34[[#This Row],[ピロリ]]="希望",TRUE,"")</f>
        <v/>
      </c>
      <c r="AD43" s="33" t="str">
        <f>IF(受診情報34[[#This Row],[骨]]="希望",TRUE,"")</f>
        <v/>
      </c>
      <c r="AE43" s="33" t="str">
        <f>IF(受診情報34[[#This Row],[腫瘍マーカー
３種]]="希望",TRUE,"")</f>
        <v/>
      </c>
      <c r="AF43" s="33" t="str">
        <f>IF(受診情報34[[#This Row],[前立腺]]="希望",TRUE,"")</f>
        <v/>
      </c>
      <c r="AG43" s="39" t="str">
        <f>IF(受診情報34[[#This Row],[性別]]="男性",1,IF(受診情報34[[#This Row],[性別]]="女性",2,""))</f>
        <v/>
      </c>
    </row>
    <row r="44" spans="1:33" ht="30" customHeight="1" x14ac:dyDescent="0.4">
      <c r="A44" s="13">
        <f t="shared" si="0"/>
        <v>36</v>
      </c>
      <c r="B44" s="31"/>
      <c r="C44" s="32"/>
      <c r="D44" s="46"/>
      <c r="E44" s="33"/>
      <c r="F44" s="33"/>
      <c r="G44" s="43"/>
      <c r="H44" s="34"/>
      <c r="I44" s="35"/>
      <c r="J44" s="33"/>
      <c r="K44" s="37"/>
      <c r="L44" s="33"/>
      <c r="M44" s="36"/>
      <c r="N44" s="45"/>
      <c r="O44" s="44"/>
      <c r="P44" s="45"/>
      <c r="Q44" s="44"/>
      <c r="R44" s="45"/>
      <c r="S44" s="44"/>
      <c r="T44" s="45"/>
      <c r="U44" s="44"/>
      <c r="V44" s="45"/>
      <c r="W44" s="38"/>
      <c r="X44" s="33" t="str">
        <f>IF(受診情報34[[#This Row],[子宮]]="希望",TRUE,"")</f>
        <v/>
      </c>
      <c r="Y44" s="33" t="str">
        <f>IF(受診情報34[[#This Row],[乳がん]]="希望",TRUE,"")</f>
        <v/>
      </c>
      <c r="Z44" s="33" t="str">
        <f>IF(受診情報34[[#This Row],[脳]]="希望",TRUE,"")</f>
        <v/>
      </c>
      <c r="AA44" s="33" t="str">
        <f>IF(受診情報34[[#This Row],[肺がん]]="希望",TRUE,"")</f>
        <v/>
      </c>
      <c r="AB44" s="33" t="str">
        <f>IF(受診情報34[[#This Row],[心臓]]="希望",TRUE,"")</f>
        <v/>
      </c>
      <c r="AC44" s="33" t="str">
        <f>IF(受診情報34[[#This Row],[ピロリ]]="希望",TRUE,"")</f>
        <v/>
      </c>
      <c r="AD44" s="33" t="str">
        <f>IF(受診情報34[[#This Row],[骨]]="希望",TRUE,"")</f>
        <v/>
      </c>
      <c r="AE44" s="33" t="str">
        <f>IF(受診情報34[[#This Row],[腫瘍マーカー
３種]]="希望",TRUE,"")</f>
        <v/>
      </c>
      <c r="AF44" s="33" t="str">
        <f>IF(受診情報34[[#This Row],[前立腺]]="希望",TRUE,"")</f>
        <v/>
      </c>
      <c r="AG44" s="39" t="str">
        <f>IF(受診情報34[[#This Row],[性別]]="男性",1,IF(受診情報34[[#This Row],[性別]]="女性",2,""))</f>
        <v/>
      </c>
    </row>
    <row r="45" spans="1:33" ht="30" customHeight="1" x14ac:dyDescent="0.4">
      <c r="A45" s="13">
        <f t="shared" si="0"/>
        <v>37</v>
      </c>
      <c r="B45" s="31"/>
      <c r="C45" s="32"/>
      <c r="D45" s="46"/>
      <c r="E45" s="33"/>
      <c r="F45" s="33"/>
      <c r="G45" s="43"/>
      <c r="H45" s="34"/>
      <c r="I45" s="35"/>
      <c r="J45" s="33"/>
      <c r="K45" s="37"/>
      <c r="L45" s="33"/>
      <c r="M45" s="36"/>
      <c r="N45" s="45"/>
      <c r="O45" s="44"/>
      <c r="P45" s="45"/>
      <c r="Q45" s="44"/>
      <c r="R45" s="45"/>
      <c r="S45" s="44"/>
      <c r="T45" s="45"/>
      <c r="U45" s="44"/>
      <c r="V45" s="45"/>
      <c r="W45" s="38"/>
      <c r="X45" s="33" t="str">
        <f>IF(受診情報34[[#This Row],[子宮]]="希望",TRUE,"")</f>
        <v/>
      </c>
      <c r="Y45" s="33" t="str">
        <f>IF(受診情報34[[#This Row],[乳がん]]="希望",TRUE,"")</f>
        <v/>
      </c>
      <c r="Z45" s="33" t="str">
        <f>IF(受診情報34[[#This Row],[脳]]="希望",TRUE,"")</f>
        <v/>
      </c>
      <c r="AA45" s="33" t="str">
        <f>IF(受診情報34[[#This Row],[肺がん]]="希望",TRUE,"")</f>
        <v/>
      </c>
      <c r="AB45" s="33" t="str">
        <f>IF(受診情報34[[#This Row],[心臓]]="希望",TRUE,"")</f>
        <v/>
      </c>
      <c r="AC45" s="33" t="str">
        <f>IF(受診情報34[[#This Row],[ピロリ]]="希望",TRUE,"")</f>
        <v/>
      </c>
      <c r="AD45" s="33" t="str">
        <f>IF(受診情報34[[#This Row],[骨]]="希望",TRUE,"")</f>
        <v/>
      </c>
      <c r="AE45" s="33" t="str">
        <f>IF(受診情報34[[#This Row],[腫瘍マーカー
３種]]="希望",TRUE,"")</f>
        <v/>
      </c>
      <c r="AF45" s="33" t="str">
        <f>IF(受診情報34[[#This Row],[前立腺]]="希望",TRUE,"")</f>
        <v/>
      </c>
      <c r="AG45" s="39" t="str">
        <f>IF(受診情報34[[#This Row],[性別]]="男性",1,IF(受診情報34[[#This Row],[性別]]="女性",2,""))</f>
        <v/>
      </c>
    </row>
    <row r="46" spans="1:33" ht="30" customHeight="1" x14ac:dyDescent="0.4">
      <c r="A46" s="13">
        <f t="shared" si="0"/>
        <v>38</v>
      </c>
      <c r="B46" s="31"/>
      <c r="C46" s="32"/>
      <c r="D46" s="46"/>
      <c r="E46" s="33"/>
      <c r="F46" s="33"/>
      <c r="G46" s="43"/>
      <c r="H46" s="34"/>
      <c r="I46" s="35"/>
      <c r="J46" s="33"/>
      <c r="K46" s="37"/>
      <c r="L46" s="33"/>
      <c r="M46" s="36"/>
      <c r="N46" s="45"/>
      <c r="O46" s="44"/>
      <c r="P46" s="45"/>
      <c r="Q46" s="44"/>
      <c r="R46" s="45"/>
      <c r="S46" s="44"/>
      <c r="T46" s="45"/>
      <c r="U46" s="44"/>
      <c r="V46" s="45"/>
      <c r="W46" s="38"/>
      <c r="X46" s="33" t="str">
        <f>IF(受診情報34[[#This Row],[子宮]]="希望",TRUE,"")</f>
        <v/>
      </c>
      <c r="Y46" s="33" t="str">
        <f>IF(受診情報34[[#This Row],[乳がん]]="希望",TRUE,"")</f>
        <v/>
      </c>
      <c r="Z46" s="33" t="str">
        <f>IF(受診情報34[[#This Row],[脳]]="希望",TRUE,"")</f>
        <v/>
      </c>
      <c r="AA46" s="33" t="str">
        <f>IF(受診情報34[[#This Row],[肺がん]]="希望",TRUE,"")</f>
        <v/>
      </c>
      <c r="AB46" s="33" t="str">
        <f>IF(受診情報34[[#This Row],[心臓]]="希望",TRUE,"")</f>
        <v/>
      </c>
      <c r="AC46" s="33" t="str">
        <f>IF(受診情報34[[#This Row],[ピロリ]]="希望",TRUE,"")</f>
        <v/>
      </c>
      <c r="AD46" s="33" t="str">
        <f>IF(受診情報34[[#This Row],[骨]]="希望",TRUE,"")</f>
        <v/>
      </c>
      <c r="AE46" s="33" t="str">
        <f>IF(受診情報34[[#This Row],[腫瘍マーカー
３種]]="希望",TRUE,"")</f>
        <v/>
      </c>
      <c r="AF46" s="33" t="str">
        <f>IF(受診情報34[[#This Row],[前立腺]]="希望",TRUE,"")</f>
        <v/>
      </c>
      <c r="AG46" s="39" t="str">
        <f>IF(受診情報34[[#This Row],[性別]]="男性",1,IF(受診情報34[[#This Row],[性別]]="女性",2,""))</f>
        <v/>
      </c>
    </row>
    <row r="47" spans="1:33" ht="30" customHeight="1" x14ac:dyDescent="0.4">
      <c r="A47" s="13">
        <f t="shared" si="0"/>
        <v>39</v>
      </c>
      <c r="B47" s="31"/>
      <c r="C47" s="32"/>
      <c r="D47" s="46"/>
      <c r="E47" s="33"/>
      <c r="F47" s="33"/>
      <c r="G47" s="43"/>
      <c r="H47" s="34"/>
      <c r="I47" s="35"/>
      <c r="J47" s="33"/>
      <c r="K47" s="37"/>
      <c r="L47" s="33"/>
      <c r="M47" s="36"/>
      <c r="N47" s="45"/>
      <c r="O47" s="44"/>
      <c r="P47" s="45"/>
      <c r="Q47" s="44"/>
      <c r="R47" s="45"/>
      <c r="S47" s="44"/>
      <c r="T47" s="45"/>
      <c r="U47" s="44"/>
      <c r="V47" s="45"/>
      <c r="W47" s="38"/>
      <c r="X47" s="33" t="str">
        <f>IF(受診情報34[[#This Row],[子宮]]="希望",TRUE,"")</f>
        <v/>
      </c>
      <c r="Y47" s="33" t="str">
        <f>IF(受診情報34[[#This Row],[乳がん]]="希望",TRUE,"")</f>
        <v/>
      </c>
      <c r="Z47" s="33" t="str">
        <f>IF(受診情報34[[#This Row],[脳]]="希望",TRUE,"")</f>
        <v/>
      </c>
      <c r="AA47" s="33" t="str">
        <f>IF(受診情報34[[#This Row],[肺がん]]="希望",TRUE,"")</f>
        <v/>
      </c>
      <c r="AB47" s="33" t="str">
        <f>IF(受診情報34[[#This Row],[心臓]]="希望",TRUE,"")</f>
        <v/>
      </c>
      <c r="AC47" s="33" t="str">
        <f>IF(受診情報34[[#This Row],[ピロリ]]="希望",TRUE,"")</f>
        <v/>
      </c>
      <c r="AD47" s="33" t="str">
        <f>IF(受診情報34[[#This Row],[骨]]="希望",TRUE,"")</f>
        <v/>
      </c>
      <c r="AE47" s="33" t="str">
        <f>IF(受診情報34[[#This Row],[腫瘍マーカー
３種]]="希望",TRUE,"")</f>
        <v/>
      </c>
      <c r="AF47" s="33" t="str">
        <f>IF(受診情報34[[#This Row],[前立腺]]="希望",TRUE,"")</f>
        <v/>
      </c>
      <c r="AG47" s="39" t="str">
        <f>IF(受診情報34[[#This Row],[性別]]="男性",1,IF(受診情報34[[#This Row],[性別]]="女性",2,""))</f>
        <v/>
      </c>
    </row>
    <row r="48" spans="1:33" ht="30" customHeight="1" x14ac:dyDescent="0.4">
      <c r="A48" s="13">
        <f t="shared" si="0"/>
        <v>40</v>
      </c>
      <c r="B48" s="31"/>
      <c r="C48" s="32"/>
      <c r="D48" s="46"/>
      <c r="E48" s="33"/>
      <c r="F48" s="33"/>
      <c r="G48" s="43"/>
      <c r="H48" s="34"/>
      <c r="I48" s="35"/>
      <c r="J48" s="33"/>
      <c r="K48" s="37"/>
      <c r="L48" s="33"/>
      <c r="M48" s="36"/>
      <c r="N48" s="45"/>
      <c r="O48" s="44"/>
      <c r="P48" s="45"/>
      <c r="Q48" s="44"/>
      <c r="R48" s="45"/>
      <c r="S48" s="44"/>
      <c r="T48" s="45"/>
      <c r="U48" s="44"/>
      <c r="V48" s="45"/>
      <c r="W48" s="38"/>
      <c r="X48" s="33" t="str">
        <f>IF(受診情報34[[#This Row],[子宮]]="希望",TRUE,"")</f>
        <v/>
      </c>
      <c r="Y48" s="33" t="str">
        <f>IF(受診情報34[[#This Row],[乳がん]]="希望",TRUE,"")</f>
        <v/>
      </c>
      <c r="Z48" s="33" t="str">
        <f>IF(受診情報34[[#This Row],[脳]]="希望",TRUE,"")</f>
        <v/>
      </c>
      <c r="AA48" s="33" t="str">
        <f>IF(受診情報34[[#This Row],[肺がん]]="希望",TRUE,"")</f>
        <v/>
      </c>
      <c r="AB48" s="33" t="str">
        <f>IF(受診情報34[[#This Row],[心臓]]="希望",TRUE,"")</f>
        <v/>
      </c>
      <c r="AC48" s="33" t="str">
        <f>IF(受診情報34[[#This Row],[ピロリ]]="希望",TRUE,"")</f>
        <v/>
      </c>
      <c r="AD48" s="33" t="str">
        <f>IF(受診情報34[[#This Row],[骨]]="希望",TRUE,"")</f>
        <v/>
      </c>
      <c r="AE48" s="33" t="str">
        <f>IF(受診情報34[[#This Row],[腫瘍マーカー
３種]]="希望",TRUE,"")</f>
        <v/>
      </c>
      <c r="AF48" s="33" t="str">
        <f>IF(受診情報34[[#This Row],[前立腺]]="希望",TRUE,"")</f>
        <v/>
      </c>
      <c r="AG48" s="39" t="str">
        <f>IF(受診情報34[[#This Row],[性別]]="男性",1,IF(受診情報34[[#This Row],[性別]]="女性",2,""))</f>
        <v/>
      </c>
    </row>
    <row r="49" spans="1:33" ht="30" customHeight="1" x14ac:dyDescent="0.4">
      <c r="A49" s="13">
        <f t="shared" si="0"/>
        <v>41</v>
      </c>
      <c r="B49" s="31"/>
      <c r="C49" s="32"/>
      <c r="D49" s="46"/>
      <c r="E49" s="33"/>
      <c r="F49" s="33"/>
      <c r="G49" s="43"/>
      <c r="H49" s="34"/>
      <c r="I49" s="35"/>
      <c r="J49" s="33"/>
      <c r="K49" s="37"/>
      <c r="L49" s="33"/>
      <c r="M49" s="36"/>
      <c r="N49" s="45"/>
      <c r="O49" s="44"/>
      <c r="P49" s="45"/>
      <c r="Q49" s="44"/>
      <c r="R49" s="45"/>
      <c r="S49" s="44"/>
      <c r="T49" s="45"/>
      <c r="U49" s="44"/>
      <c r="V49" s="45"/>
      <c r="W49" s="38"/>
      <c r="X49" s="33" t="str">
        <f>IF(受診情報34[[#This Row],[子宮]]="希望",TRUE,"")</f>
        <v/>
      </c>
      <c r="Y49" s="33" t="str">
        <f>IF(受診情報34[[#This Row],[乳がん]]="希望",TRUE,"")</f>
        <v/>
      </c>
      <c r="Z49" s="33" t="str">
        <f>IF(受診情報34[[#This Row],[脳]]="希望",TRUE,"")</f>
        <v/>
      </c>
      <c r="AA49" s="33" t="str">
        <f>IF(受診情報34[[#This Row],[肺がん]]="希望",TRUE,"")</f>
        <v/>
      </c>
      <c r="AB49" s="33" t="str">
        <f>IF(受診情報34[[#This Row],[心臓]]="希望",TRUE,"")</f>
        <v/>
      </c>
      <c r="AC49" s="33" t="str">
        <f>IF(受診情報34[[#This Row],[ピロリ]]="希望",TRUE,"")</f>
        <v/>
      </c>
      <c r="AD49" s="33" t="str">
        <f>IF(受診情報34[[#This Row],[骨]]="希望",TRUE,"")</f>
        <v/>
      </c>
      <c r="AE49" s="33" t="str">
        <f>IF(受診情報34[[#This Row],[腫瘍マーカー
３種]]="希望",TRUE,"")</f>
        <v/>
      </c>
      <c r="AF49" s="33" t="str">
        <f>IF(受診情報34[[#This Row],[前立腺]]="希望",TRUE,"")</f>
        <v/>
      </c>
      <c r="AG49" s="39" t="str">
        <f>IF(受診情報34[[#This Row],[性別]]="男性",1,IF(受診情報34[[#This Row],[性別]]="女性",2,""))</f>
        <v/>
      </c>
    </row>
    <row r="50" spans="1:33" ht="30" customHeight="1" x14ac:dyDescent="0.4">
      <c r="A50" s="13">
        <f t="shared" si="0"/>
        <v>42</v>
      </c>
      <c r="B50" s="31"/>
      <c r="C50" s="32"/>
      <c r="D50" s="46"/>
      <c r="E50" s="33"/>
      <c r="F50" s="33"/>
      <c r="G50" s="43"/>
      <c r="H50" s="34"/>
      <c r="I50" s="35"/>
      <c r="J50" s="33"/>
      <c r="K50" s="37"/>
      <c r="L50" s="33"/>
      <c r="M50" s="36"/>
      <c r="N50" s="45"/>
      <c r="O50" s="44"/>
      <c r="P50" s="45"/>
      <c r="Q50" s="44"/>
      <c r="R50" s="45"/>
      <c r="S50" s="44"/>
      <c r="T50" s="45"/>
      <c r="U50" s="44"/>
      <c r="V50" s="45"/>
      <c r="W50" s="38"/>
      <c r="X50" s="33" t="str">
        <f>IF(受診情報34[[#This Row],[子宮]]="希望",TRUE,"")</f>
        <v/>
      </c>
      <c r="Y50" s="33" t="str">
        <f>IF(受診情報34[[#This Row],[乳がん]]="希望",TRUE,"")</f>
        <v/>
      </c>
      <c r="Z50" s="33" t="str">
        <f>IF(受診情報34[[#This Row],[脳]]="希望",TRUE,"")</f>
        <v/>
      </c>
      <c r="AA50" s="33" t="str">
        <f>IF(受診情報34[[#This Row],[肺がん]]="希望",TRUE,"")</f>
        <v/>
      </c>
      <c r="AB50" s="33" t="str">
        <f>IF(受診情報34[[#This Row],[心臓]]="希望",TRUE,"")</f>
        <v/>
      </c>
      <c r="AC50" s="33" t="str">
        <f>IF(受診情報34[[#This Row],[ピロリ]]="希望",TRUE,"")</f>
        <v/>
      </c>
      <c r="AD50" s="33" t="str">
        <f>IF(受診情報34[[#This Row],[骨]]="希望",TRUE,"")</f>
        <v/>
      </c>
      <c r="AE50" s="33" t="str">
        <f>IF(受診情報34[[#This Row],[腫瘍マーカー
３種]]="希望",TRUE,"")</f>
        <v/>
      </c>
      <c r="AF50" s="33" t="str">
        <f>IF(受診情報34[[#This Row],[前立腺]]="希望",TRUE,"")</f>
        <v/>
      </c>
      <c r="AG50" s="39" t="str">
        <f>IF(受診情報34[[#This Row],[性別]]="男性",1,IF(受診情報34[[#This Row],[性別]]="女性",2,""))</f>
        <v/>
      </c>
    </row>
    <row r="51" spans="1:33" ht="30" customHeight="1" x14ac:dyDescent="0.4">
      <c r="A51" s="13">
        <f t="shared" si="0"/>
        <v>43</v>
      </c>
      <c r="B51" s="31"/>
      <c r="C51" s="32"/>
      <c r="D51" s="46"/>
      <c r="E51" s="33"/>
      <c r="F51" s="33"/>
      <c r="G51" s="43"/>
      <c r="H51" s="34"/>
      <c r="I51" s="35"/>
      <c r="J51" s="33"/>
      <c r="K51" s="37"/>
      <c r="L51" s="33"/>
      <c r="M51" s="36"/>
      <c r="N51" s="45"/>
      <c r="O51" s="44"/>
      <c r="P51" s="45"/>
      <c r="Q51" s="44"/>
      <c r="R51" s="45"/>
      <c r="S51" s="44"/>
      <c r="T51" s="45"/>
      <c r="U51" s="44"/>
      <c r="V51" s="45"/>
      <c r="W51" s="38"/>
      <c r="X51" s="33" t="str">
        <f>IF(受診情報34[[#This Row],[子宮]]="希望",TRUE,"")</f>
        <v/>
      </c>
      <c r="Y51" s="33" t="str">
        <f>IF(受診情報34[[#This Row],[乳がん]]="希望",TRUE,"")</f>
        <v/>
      </c>
      <c r="Z51" s="33" t="str">
        <f>IF(受診情報34[[#This Row],[脳]]="希望",TRUE,"")</f>
        <v/>
      </c>
      <c r="AA51" s="33" t="str">
        <f>IF(受診情報34[[#This Row],[肺がん]]="希望",TRUE,"")</f>
        <v/>
      </c>
      <c r="AB51" s="33" t="str">
        <f>IF(受診情報34[[#This Row],[心臓]]="希望",TRUE,"")</f>
        <v/>
      </c>
      <c r="AC51" s="33" t="str">
        <f>IF(受診情報34[[#This Row],[ピロリ]]="希望",TRUE,"")</f>
        <v/>
      </c>
      <c r="AD51" s="33" t="str">
        <f>IF(受診情報34[[#This Row],[骨]]="希望",TRUE,"")</f>
        <v/>
      </c>
      <c r="AE51" s="33" t="str">
        <f>IF(受診情報34[[#This Row],[腫瘍マーカー
３種]]="希望",TRUE,"")</f>
        <v/>
      </c>
      <c r="AF51" s="33" t="str">
        <f>IF(受診情報34[[#This Row],[前立腺]]="希望",TRUE,"")</f>
        <v/>
      </c>
      <c r="AG51" s="39" t="str">
        <f>IF(受診情報34[[#This Row],[性別]]="男性",1,IF(受診情報34[[#This Row],[性別]]="女性",2,""))</f>
        <v/>
      </c>
    </row>
    <row r="52" spans="1:33" ht="30" customHeight="1" x14ac:dyDescent="0.4">
      <c r="A52" s="13">
        <f t="shared" si="0"/>
        <v>44</v>
      </c>
      <c r="B52" s="31"/>
      <c r="C52" s="32"/>
      <c r="D52" s="46"/>
      <c r="E52" s="33"/>
      <c r="F52" s="33"/>
      <c r="G52" s="43"/>
      <c r="H52" s="34"/>
      <c r="I52" s="35"/>
      <c r="J52" s="33"/>
      <c r="K52" s="37"/>
      <c r="L52" s="33"/>
      <c r="M52" s="36"/>
      <c r="N52" s="45"/>
      <c r="O52" s="44"/>
      <c r="P52" s="45"/>
      <c r="Q52" s="44"/>
      <c r="R52" s="45"/>
      <c r="S52" s="44"/>
      <c r="T52" s="45"/>
      <c r="U52" s="44"/>
      <c r="V52" s="45"/>
      <c r="W52" s="38"/>
      <c r="X52" s="33" t="str">
        <f>IF(受診情報34[[#This Row],[子宮]]="希望",TRUE,"")</f>
        <v/>
      </c>
      <c r="Y52" s="33" t="str">
        <f>IF(受診情報34[[#This Row],[乳がん]]="希望",TRUE,"")</f>
        <v/>
      </c>
      <c r="Z52" s="33" t="str">
        <f>IF(受診情報34[[#This Row],[脳]]="希望",TRUE,"")</f>
        <v/>
      </c>
      <c r="AA52" s="33" t="str">
        <f>IF(受診情報34[[#This Row],[肺がん]]="希望",TRUE,"")</f>
        <v/>
      </c>
      <c r="AB52" s="33" t="str">
        <f>IF(受診情報34[[#This Row],[心臓]]="希望",TRUE,"")</f>
        <v/>
      </c>
      <c r="AC52" s="33" t="str">
        <f>IF(受診情報34[[#This Row],[ピロリ]]="希望",TRUE,"")</f>
        <v/>
      </c>
      <c r="AD52" s="33" t="str">
        <f>IF(受診情報34[[#This Row],[骨]]="希望",TRUE,"")</f>
        <v/>
      </c>
      <c r="AE52" s="33" t="str">
        <f>IF(受診情報34[[#This Row],[腫瘍マーカー
３種]]="希望",TRUE,"")</f>
        <v/>
      </c>
      <c r="AF52" s="33" t="str">
        <f>IF(受診情報34[[#This Row],[前立腺]]="希望",TRUE,"")</f>
        <v/>
      </c>
      <c r="AG52" s="39" t="str">
        <f>IF(受診情報34[[#This Row],[性別]]="男性",1,IF(受診情報34[[#This Row],[性別]]="女性",2,""))</f>
        <v/>
      </c>
    </row>
    <row r="53" spans="1:33" ht="30" customHeight="1" x14ac:dyDescent="0.4">
      <c r="A53" s="13">
        <f t="shared" si="0"/>
        <v>45</v>
      </c>
      <c r="B53" s="31"/>
      <c r="C53" s="32"/>
      <c r="D53" s="46"/>
      <c r="E53" s="33"/>
      <c r="F53" s="33"/>
      <c r="G53" s="43"/>
      <c r="H53" s="34"/>
      <c r="I53" s="35"/>
      <c r="J53" s="33"/>
      <c r="K53" s="37"/>
      <c r="L53" s="33"/>
      <c r="M53" s="36"/>
      <c r="N53" s="45"/>
      <c r="O53" s="44"/>
      <c r="P53" s="45"/>
      <c r="Q53" s="44"/>
      <c r="R53" s="45"/>
      <c r="S53" s="44"/>
      <c r="T53" s="45"/>
      <c r="U53" s="44"/>
      <c r="V53" s="45"/>
      <c r="W53" s="38"/>
      <c r="X53" s="33" t="str">
        <f>IF(受診情報34[[#This Row],[子宮]]="希望",TRUE,"")</f>
        <v/>
      </c>
      <c r="Y53" s="33" t="str">
        <f>IF(受診情報34[[#This Row],[乳がん]]="希望",TRUE,"")</f>
        <v/>
      </c>
      <c r="Z53" s="33" t="str">
        <f>IF(受診情報34[[#This Row],[脳]]="希望",TRUE,"")</f>
        <v/>
      </c>
      <c r="AA53" s="33" t="str">
        <f>IF(受診情報34[[#This Row],[肺がん]]="希望",TRUE,"")</f>
        <v/>
      </c>
      <c r="AB53" s="33" t="str">
        <f>IF(受診情報34[[#This Row],[心臓]]="希望",TRUE,"")</f>
        <v/>
      </c>
      <c r="AC53" s="33" t="str">
        <f>IF(受診情報34[[#This Row],[ピロリ]]="希望",TRUE,"")</f>
        <v/>
      </c>
      <c r="AD53" s="33" t="str">
        <f>IF(受診情報34[[#This Row],[骨]]="希望",TRUE,"")</f>
        <v/>
      </c>
      <c r="AE53" s="33" t="str">
        <f>IF(受診情報34[[#This Row],[腫瘍マーカー
３種]]="希望",TRUE,"")</f>
        <v/>
      </c>
      <c r="AF53" s="33" t="str">
        <f>IF(受診情報34[[#This Row],[前立腺]]="希望",TRUE,"")</f>
        <v/>
      </c>
      <c r="AG53" s="39" t="str">
        <f>IF(受診情報34[[#This Row],[性別]]="男性",1,IF(受診情報34[[#This Row],[性別]]="女性",2,""))</f>
        <v/>
      </c>
    </row>
    <row r="54" spans="1:33" ht="30" customHeight="1" x14ac:dyDescent="0.4">
      <c r="A54" s="13">
        <f t="shared" si="0"/>
        <v>46</v>
      </c>
      <c r="B54" s="31"/>
      <c r="C54" s="32"/>
      <c r="D54" s="46"/>
      <c r="E54" s="33"/>
      <c r="F54" s="33"/>
      <c r="G54" s="43"/>
      <c r="H54" s="34"/>
      <c r="I54" s="35"/>
      <c r="J54" s="33"/>
      <c r="K54" s="37"/>
      <c r="L54" s="33"/>
      <c r="M54" s="36"/>
      <c r="N54" s="45"/>
      <c r="O54" s="44"/>
      <c r="P54" s="45"/>
      <c r="Q54" s="44"/>
      <c r="R54" s="45"/>
      <c r="S54" s="44"/>
      <c r="T54" s="45"/>
      <c r="U54" s="44"/>
      <c r="V54" s="45"/>
      <c r="W54" s="38"/>
      <c r="X54" s="33" t="str">
        <f>IF(受診情報34[[#This Row],[子宮]]="希望",TRUE,"")</f>
        <v/>
      </c>
      <c r="Y54" s="33" t="str">
        <f>IF(受診情報34[[#This Row],[乳がん]]="希望",TRUE,"")</f>
        <v/>
      </c>
      <c r="Z54" s="33" t="str">
        <f>IF(受診情報34[[#This Row],[脳]]="希望",TRUE,"")</f>
        <v/>
      </c>
      <c r="AA54" s="33" t="str">
        <f>IF(受診情報34[[#This Row],[肺がん]]="希望",TRUE,"")</f>
        <v/>
      </c>
      <c r="AB54" s="33" t="str">
        <f>IF(受診情報34[[#This Row],[心臓]]="希望",TRUE,"")</f>
        <v/>
      </c>
      <c r="AC54" s="33" t="str">
        <f>IF(受診情報34[[#This Row],[ピロリ]]="希望",TRUE,"")</f>
        <v/>
      </c>
      <c r="AD54" s="33" t="str">
        <f>IF(受診情報34[[#This Row],[骨]]="希望",TRUE,"")</f>
        <v/>
      </c>
      <c r="AE54" s="33" t="str">
        <f>IF(受診情報34[[#This Row],[腫瘍マーカー
３種]]="希望",TRUE,"")</f>
        <v/>
      </c>
      <c r="AF54" s="33" t="str">
        <f>IF(受診情報34[[#This Row],[前立腺]]="希望",TRUE,"")</f>
        <v/>
      </c>
      <c r="AG54" s="39" t="str">
        <f>IF(受診情報34[[#This Row],[性別]]="男性",1,IF(受診情報34[[#This Row],[性別]]="女性",2,""))</f>
        <v/>
      </c>
    </row>
    <row r="55" spans="1:33" ht="30" customHeight="1" x14ac:dyDescent="0.4">
      <c r="A55" s="13">
        <f t="shared" si="0"/>
        <v>47</v>
      </c>
      <c r="B55" s="31"/>
      <c r="C55" s="32"/>
      <c r="D55" s="46"/>
      <c r="E55" s="33"/>
      <c r="F55" s="33"/>
      <c r="G55" s="43"/>
      <c r="H55" s="34"/>
      <c r="I55" s="35"/>
      <c r="J55" s="33"/>
      <c r="K55" s="37"/>
      <c r="L55" s="33"/>
      <c r="M55" s="36"/>
      <c r="N55" s="45"/>
      <c r="O55" s="44"/>
      <c r="P55" s="45"/>
      <c r="Q55" s="44"/>
      <c r="R55" s="45"/>
      <c r="S55" s="44"/>
      <c r="T55" s="45"/>
      <c r="U55" s="44"/>
      <c r="V55" s="45"/>
      <c r="W55" s="38"/>
      <c r="X55" s="33" t="str">
        <f>IF(受診情報34[[#This Row],[子宮]]="希望",TRUE,"")</f>
        <v/>
      </c>
      <c r="Y55" s="33" t="str">
        <f>IF(受診情報34[[#This Row],[乳がん]]="希望",TRUE,"")</f>
        <v/>
      </c>
      <c r="Z55" s="33" t="str">
        <f>IF(受診情報34[[#This Row],[脳]]="希望",TRUE,"")</f>
        <v/>
      </c>
      <c r="AA55" s="33" t="str">
        <f>IF(受診情報34[[#This Row],[肺がん]]="希望",TRUE,"")</f>
        <v/>
      </c>
      <c r="AB55" s="33" t="str">
        <f>IF(受診情報34[[#This Row],[心臓]]="希望",TRUE,"")</f>
        <v/>
      </c>
      <c r="AC55" s="33" t="str">
        <f>IF(受診情報34[[#This Row],[ピロリ]]="希望",TRUE,"")</f>
        <v/>
      </c>
      <c r="AD55" s="33" t="str">
        <f>IF(受診情報34[[#This Row],[骨]]="希望",TRUE,"")</f>
        <v/>
      </c>
      <c r="AE55" s="33" t="str">
        <f>IF(受診情報34[[#This Row],[腫瘍マーカー
３種]]="希望",TRUE,"")</f>
        <v/>
      </c>
      <c r="AF55" s="33" t="str">
        <f>IF(受診情報34[[#This Row],[前立腺]]="希望",TRUE,"")</f>
        <v/>
      </c>
      <c r="AG55" s="39" t="str">
        <f>IF(受診情報34[[#This Row],[性別]]="男性",1,IF(受診情報34[[#This Row],[性別]]="女性",2,""))</f>
        <v/>
      </c>
    </row>
    <row r="56" spans="1:33" ht="30" customHeight="1" x14ac:dyDescent="0.4">
      <c r="A56" s="13">
        <f t="shared" si="0"/>
        <v>48</v>
      </c>
      <c r="B56" s="31"/>
      <c r="C56" s="32"/>
      <c r="D56" s="46"/>
      <c r="E56" s="33"/>
      <c r="F56" s="33"/>
      <c r="G56" s="43"/>
      <c r="H56" s="34"/>
      <c r="I56" s="35"/>
      <c r="J56" s="33"/>
      <c r="K56" s="37"/>
      <c r="L56" s="33"/>
      <c r="M56" s="36"/>
      <c r="N56" s="45"/>
      <c r="O56" s="44"/>
      <c r="P56" s="45"/>
      <c r="Q56" s="44"/>
      <c r="R56" s="45"/>
      <c r="S56" s="44"/>
      <c r="T56" s="45"/>
      <c r="U56" s="44"/>
      <c r="V56" s="45"/>
      <c r="W56" s="38"/>
      <c r="X56" s="33" t="str">
        <f>IF(受診情報34[[#This Row],[子宮]]="希望",TRUE,"")</f>
        <v/>
      </c>
      <c r="Y56" s="33" t="str">
        <f>IF(受診情報34[[#This Row],[乳がん]]="希望",TRUE,"")</f>
        <v/>
      </c>
      <c r="Z56" s="33" t="str">
        <f>IF(受診情報34[[#This Row],[脳]]="希望",TRUE,"")</f>
        <v/>
      </c>
      <c r="AA56" s="33" t="str">
        <f>IF(受診情報34[[#This Row],[肺がん]]="希望",TRUE,"")</f>
        <v/>
      </c>
      <c r="AB56" s="33" t="str">
        <f>IF(受診情報34[[#This Row],[心臓]]="希望",TRUE,"")</f>
        <v/>
      </c>
      <c r="AC56" s="33" t="str">
        <f>IF(受診情報34[[#This Row],[ピロリ]]="希望",TRUE,"")</f>
        <v/>
      </c>
      <c r="AD56" s="33" t="str">
        <f>IF(受診情報34[[#This Row],[骨]]="希望",TRUE,"")</f>
        <v/>
      </c>
      <c r="AE56" s="33" t="str">
        <f>IF(受診情報34[[#This Row],[腫瘍マーカー
３種]]="希望",TRUE,"")</f>
        <v/>
      </c>
      <c r="AF56" s="33" t="str">
        <f>IF(受診情報34[[#This Row],[前立腺]]="希望",TRUE,"")</f>
        <v/>
      </c>
      <c r="AG56" s="39" t="str">
        <f>IF(受診情報34[[#This Row],[性別]]="男性",1,IF(受診情報34[[#This Row],[性別]]="女性",2,""))</f>
        <v/>
      </c>
    </row>
    <row r="57" spans="1:33" ht="30" customHeight="1" x14ac:dyDescent="0.4">
      <c r="A57" s="13">
        <f t="shared" si="0"/>
        <v>49</v>
      </c>
      <c r="B57" s="31"/>
      <c r="C57" s="32"/>
      <c r="D57" s="46"/>
      <c r="E57" s="33"/>
      <c r="F57" s="33"/>
      <c r="G57" s="43"/>
      <c r="H57" s="34"/>
      <c r="I57" s="35"/>
      <c r="J57" s="33"/>
      <c r="K57" s="37"/>
      <c r="L57" s="33"/>
      <c r="M57" s="36"/>
      <c r="N57" s="45"/>
      <c r="O57" s="44"/>
      <c r="P57" s="45"/>
      <c r="Q57" s="44"/>
      <c r="R57" s="45"/>
      <c r="S57" s="44"/>
      <c r="T57" s="45"/>
      <c r="U57" s="44"/>
      <c r="V57" s="45"/>
      <c r="W57" s="38"/>
      <c r="X57" s="33" t="str">
        <f>IF(受診情報34[[#This Row],[子宮]]="希望",TRUE,"")</f>
        <v/>
      </c>
      <c r="Y57" s="33" t="str">
        <f>IF(受診情報34[[#This Row],[乳がん]]="希望",TRUE,"")</f>
        <v/>
      </c>
      <c r="Z57" s="33" t="str">
        <f>IF(受診情報34[[#This Row],[脳]]="希望",TRUE,"")</f>
        <v/>
      </c>
      <c r="AA57" s="33" t="str">
        <f>IF(受診情報34[[#This Row],[肺がん]]="希望",TRUE,"")</f>
        <v/>
      </c>
      <c r="AB57" s="33" t="str">
        <f>IF(受診情報34[[#This Row],[心臓]]="希望",TRUE,"")</f>
        <v/>
      </c>
      <c r="AC57" s="33" t="str">
        <f>IF(受診情報34[[#This Row],[ピロリ]]="希望",TRUE,"")</f>
        <v/>
      </c>
      <c r="AD57" s="33" t="str">
        <f>IF(受診情報34[[#This Row],[骨]]="希望",TRUE,"")</f>
        <v/>
      </c>
      <c r="AE57" s="33" t="str">
        <f>IF(受診情報34[[#This Row],[腫瘍マーカー
３種]]="希望",TRUE,"")</f>
        <v/>
      </c>
      <c r="AF57" s="33" t="str">
        <f>IF(受診情報34[[#This Row],[前立腺]]="希望",TRUE,"")</f>
        <v/>
      </c>
      <c r="AG57" s="39" t="str">
        <f>IF(受診情報34[[#This Row],[性別]]="男性",1,IF(受診情報34[[#This Row],[性別]]="女性",2,""))</f>
        <v/>
      </c>
    </row>
    <row r="58" spans="1:33" ht="30" customHeight="1" x14ac:dyDescent="0.4">
      <c r="A58" s="13">
        <f t="shared" si="0"/>
        <v>50</v>
      </c>
      <c r="B58" s="31"/>
      <c r="C58" s="32"/>
      <c r="D58" s="46"/>
      <c r="E58" s="33"/>
      <c r="F58" s="33"/>
      <c r="G58" s="43"/>
      <c r="H58" s="34"/>
      <c r="I58" s="35"/>
      <c r="J58" s="33"/>
      <c r="K58" s="37"/>
      <c r="L58" s="33"/>
      <c r="M58" s="36"/>
      <c r="N58" s="45"/>
      <c r="O58" s="44"/>
      <c r="P58" s="45"/>
      <c r="Q58" s="44"/>
      <c r="R58" s="45"/>
      <c r="S58" s="44"/>
      <c r="T58" s="45"/>
      <c r="U58" s="44"/>
      <c r="V58" s="45"/>
      <c r="W58" s="38"/>
      <c r="X58" s="33" t="str">
        <f>IF(受診情報34[[#This Row],[子宮]]="希望",TRUE,"")</f>
        <v/>
      </c>
      <c r="Y58" s="33" t="str">
        <f>IF(受診情報34[[#This Row],[乳がん]]="希望",TRUE,"")</f>
        <v/>
      </c>
      <c r="Z58" s="33" t="str">
        <f>IF(受診情報34[[#This Row],[脳]]="希望",TRUE,"")</f>
        <v/>
      </c>
      <c r="AA58" s="33" t="str">
        <f>IF(受診情報34[[#This Row],[肺がん]]="希望",TRUE,"")</f>
        <v/>
      </c>
      <c r="AB58" s="33" t="str">
        <f>IF(受診情報34[[#This Row],[心臓]]="希望",TRUE,"")</f>
        <v/>
      </c>
      <c r="AC58" s="33" t="str">
        <f>IF(受診情報34[[#This Row],[ピロリ]]="希望",TRUE,"")</f>
        <v/>
      </c>
      <c r="AD58" s="33" t="str">
        <f>IF(受診情報34[[#This Row],[骨]]="希望",TRUE,"")</f>
        <v/>
      </c>
      <c r="AE58" s="33" t="str">
        <f>IF(受診情報34[[#This Row],[腫瘍マーカー
３種]]="希望",TRUE,"")</f>
        <v/>
      </c>
      <c r="AF58" s="33" t="str">
        <f>IF(受診情報34[[#This Row],[前立腺]]="希望",TRUE,"")</f>
        <v/>
      </c>
      <c r="AG58" s="39" t="str">
        <f>IF(受診情報34[[#This Row],[性別]]="男性",1,IF(受診情報34[[#This Row],[性別]]="女性",2,""))</f>
        <v/>
      </c>
    </row>
    <row r="59" spans="1:33" ht="24" customHeight="1" x14ac:dyDescent="0.4">
      <c r="B59" s="2"/>
      <c r="C59" s="4"/>
      <c r="D59" s="4"/>
      <c r="E59" s="3"/>
      <c r="F59" s="3"/>
      <c r="G59" s="3"/>
      <c r="H59" s="5"/>
      <c r="I59" s="6"/>
      <c r="J59" s="3"/>
      <c r="K59" s="7"/>
      <c r="L59" s="3"/>
      <c r="M59" s="3"/>
      <c r="N59" s="1"/>
    </row>
    <row r="60" spans="1:33" ht="24" customHeight="1" x14ac:dyDescent="0.4"/>
    <row r="61" spans="1:33" ht="24" customHeight="1" x14ac:dyDescent="0.4"/>
    <row r="62" spans="1:33" ht="24" customHeight="1" x14ac:dyDescent="0.4"/>
    <row r="63" spans="1:33" ht="24" customHeight="1" x14ac:dyDescent="0.4"/>
    <row r="64" spans="1:33"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sheetData>
  <sheetProtection algorithmName="SHA-512" hashValue="NCCeREb4uQ3TyQGrBXAAmKf8QYctay0q49AhnGcx/+ucRNsBhootsBiUkSbjYaTKB6EUrbO23RMB6NEP6r4wlg==" saltValue="rPIaxJcuj2w8s2nHIaDygw==" spinCount="100000" sheet="1" objects="1" scenarios="1"/>
  <mergeCells count="25">
    <mergeCell ref="B6:D6"/>
    <mergeCell ref="E6:K6"/>
    <mergeCell ref="L6:M6"/>
    <mergeCell ref="N6:V6"/>
    <mergeCell ref="B5:D5"/>
    <mergeCell ref="E5:F5"/>
    <mergeCell ref="G5:H5"/>
    <mergeCell ref="I5:J5"/>
    <mergeCell ref="L5:M5"/>
    <mergeCell ref="N5:V5"/>
    <mergeCell ref="M3:M4"/>
    <mergeCell ref="N3:R4"/>
    <mergeCell ref="X3:Y3"/>
    <mergeCell ref="Z3:AB3"/>
    <mergeCell ref="AC3:AD3"/>
    <mergeCell ref="B2:D2"/>
    <mergeCell ref="F2:G2"/>
    <mergeCell ref="H2:J2"/>
    <mergeCell ref="K2:L2"/>
    <mergeCell ref="N2:R2"/>
    <mergeCell ref="B3:D4"/>
    <mergeCell ref="E3:E4"/>
    <mergeCell ref="F3:G4"/>
    <mergeCell ref="H3:J4"/>
    <mergeCell ref="K3:L4"/>
  </mergeCells>
  <phoneticPr fontId="5"/>
  <conditionalFormatting sqref="N9:V58">
    <cfRule type="cellIs" dxfId="81" priority="1" operator="equal">
      <formula>"希望"</formula>
    </cfRule>
  </conditionalFormatting>
  <dataValidations count="6">
    <dataValidation type="list" allowBlank="1" showInputMessage="1" showErrorMessage="1" sqref="M12:M58">
      <formula1>$AR$10:$AR$12</formula1>
    </dataValidation>
    <dataValidation type="list" allowBlank="1" showInputMessage="1" showErrorMessage="1" sqref="N9:V58">
      <formula1>$AR$17:$AR$18</formula1>
    </dataValidation>
    <dataValidation type="list" allowBlank="1" showInputMessage="1" showErrorMessage="1" sqref="G9:G58">
      <formula1>$AR$2:$AR$4</formula1>
    </dataValidation>
    <dataValidation type="list" allowBlank="1" showInputMessage="1" showErrorMessage="1" sqref="L9:L59">
      <formula1>$AR$6:$AR$9</formula1>
    </dataValidation>
    <dataValidation type="list" allowBlank="1" showInputMessage="1" showErrorMessage="1" sqref="M59 M9:M11">
      <formula1>$AR$10:$AR$15</formula1>
    </dataValidation>
    <dataValidation type="list" allowBlank="1" showInputMessage="1" showErrorMessage="1" sqref="G59">
      <formula1>$AQ$2:$AQ$4</formula1>
    </dataValidation>
  </dataValidations>
  <hyperlinks>
    <hyperlink ref="N5:V5" location="オプション検査一覧!A1" display="オプション検査一覧!A1"/>
  </hyperlinks>
  <pageMargins left="0" right="0" top="0" bottom="0" header="0.31496062992125984" footer="0.31496062992125984"/>
  <pageSetup paperSize="8" scale="45" orientation="landscape" r:id="rId1"/>
  <rowBreaks count="1" manualBreakCount="1">
    <brk id="5"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1">
              <controlPr defaultSize="0" autoFill="0" autoPict="0">
                <anchor moveWithCells="1">
                  <from>
                    <xdr:col>6</xdr:col>
                    <xdr:colOff>66675</xdr:colOff>
                    <xdr:row>8</xdr:row>
                    <xdr:rowOff>38100</xdr:rowOff>
                  </from>
                  <to>
                    <xdr:col>6</xdr:col>
                    <xdr:colOff>962025</xdr:colOff>
                    <xdr:row>8</xdr:row>
                    <xdr:rowOff>371475</xdr:rowOff>
                  </to>
                </anchor>
              </controlPr>
            </control>
          </mc:Choice>
        </mc:AlternateContent>
        <mc:AlternateContent xmlns:mc="http://schemas.openxmlformats.org/markup-compatibility/2006">
          <mc:Choice Requires="x14">
            <control shapeId="11266" r:id="rId5" name="Group Box 2">
              <controlPr defaultSize="0" autoFill="0" autoPict="0">
                <anchor moveWithCells="1">
                  <from>
                    <xdr:col>6</xdr:col>
                    <xdr:colOff>66675</xdr:colOff>
                    <xdr:row>9</xdr:row>
                    <xdr:rowOff>38100</xdr:rowOff>
                  </from>
                  <to>
                    <xdr:col>6</xdr:col>
                    <xdr:colOff>962025</xdr:colOff>
                    <xdr:row>9</xdr:row>
                    <xdr:rowOff>371475</xdr:rowOff>
                  </to>
                </anchor>
              </controlPr>
            </control>
          </mc:Choice>
        </mc:AlternateContent>
        <mc:AlternateContent xmlns:mc="http://schemas.openxmlformats.org/markup-compatibility/2006">
          <mc:Choice Requires="x14">
            <control shapeId="11267" r:id="rId6" name="Group Box 3">
              <controlPr defaultSize="0" autoFill="0" autoPict="0">
                <anchor moveWithCells="1">
                  <from>
                    <xdr:col>6</xdr:col>
                    <xdr:colOff>66675</xdr:colOff>
                    <xdr:row>10</xdr:row>
                    <xdr:rowOff>38100</xdr:rowOff>
                  </from>
                  <to>
                    <xdr:col>6</xdr:col>
                    <xdr:colOff>962025</xdr:colOff>
                    <xdr:row>10</xdr:row>
                    <xdr:rowOff>371475</xdr:rowOff>
                  </to>
                </anchor>
              </controlPr>
            </control>
          </mc:Choice>
        </mc:AlternateContent>
        <mc:AlternateContent xmlns:mc="http://schemas.openxmlformats.org/markup-compatibility/2006">
          <mc:Choice Requires="x14">
            <control shapeId="11268" r:id="rId7" name="Group Box 4">
              <controlPr defaultSize="0" autoFill="0" autoPict="0">
                <anchor moveWithCells="1">
                  <from>
                    <xdr:col>6</xdr:col>
                    <xdr:colOff>66675</xdr:colOff>
                    <xdr:row>11</xdr:row>
                    <xdr:rowOff>38100</xdr:rowOff>
                  </from>
                  <to>
                    <xdr:col>6</xdr:col>
                    <xdr:colOff>962025</xdr:colOff>
                    <xdr:row>11</xdr:row>
                    <xdr:rowOff>371475</xdr:rowOff>
                  </to>
                </anchor>
              </controlPr>
            </control>
          </mc:Choice>
        </mc:AlternateContent>
        <mc:AlternateContent xmlns:mc="http://schemas.openxmlformats.org/markup-compatibility/2006">
          <mc:Choice Requires="x14">
            <control shapeId="11269" r:id="rId8" name="Group Box 5">
              <controlPr defaultSize="0" autoFill="0" autoPict="0">
                <anchor moveWithCells="1">
                  <from>
                    <xdr:col>6</xdr:col>
                    <xdr:colOff>66675</xdr:colOff>
                    <xdr:row>12</xdr:row>
                    <xdr:rowOff>38100</xdr:rowOff>
                  </from>
                  <to>
                    <xdr:col>6</xdr:col>
                    <xdr:colOff>962025</xdr:colOff>
                    <xdr:row>12</xdr:row>
                    <xdr:rowOff>371475</xdr:rowOff>
                  </to>
                </anchor>
              </controlPr>
            </control>
          </mc:Choice>
        </mc:AlternateContent>
        <mc:AlternateContent xmlns:mc="http://schemas.openxmlformats.org/markup-compatibility/2006">
          <mc:Choice Requires="x14">
            <control shapeId="11270" r:id="rId9" name="Group Box 6">
              <controlPr defaultSize="0" autoFill="0" autoPict="0">
                <anchor moveWithCells="1">
                  <from>
                    <xdr:col>6</xdr:col>
                    <xdr:colOff>66675</xdr:colOff>
                    <xdr:row>13</xdr:row>
                    <xdr:rowOff>38100</xdr:rowOff>
                  </from>
                  <to>
                    <xdr:col>6</xdr:col>
                    <xdr:colOff>962025</xdr:colOff>
                    <xdr:row>13</xdr:row>
                    <xdr:rowOff>371475</xdr:rowOff>
                  </to>
                </anchor>
              </controlPr>
            </control>
          </mc:Choice>
        </mc:AlternateContent>
        <mc:AlternateContent xmlns:mc="http://schemas.openxmlformats.org/markup-compatibility/2006">
          <mc:Choice Requires="x14">
            <control shapeId="11271" r:id="rId10" name="Group Box 7">
              <controlPr defaultSize="0" autoFill="0" autoPict="0">
                <anchor moveWithCells="1">
                  <from>
                    <xdr:col>6</xdr:col>
                    <xdr:colOff>66675</xdr:colOff>
                    <xdr:row>14</xdr:row>
                    <xdr:rowOff>38100</xdr:rowOff>
                  </from>
                  <to>
                    <xdr:col>6</xdr:col>
                    <xdr:colOff>962025</xdr:colOff>
                    <xdr:row>14</xdr:row>
                    <xdr:rowOff>371475</xdr:rowOff>
                  </to>
                </anchor>
              </controlPr>
            </control>
          </mc:Choice>
        </mc:AlternateContent>
        <mc:AlternateContent xmlns:mc="http://schemas.openxmlformats.org/markup-compatibility/2006">
          <mc:Choice Requires="x14">
            <control shapeId="11272" r:id="rId11" name="Group Box 8">
              <controlPr defaultSize="0" autoFill="0" autoPict="0">
                <anchor moveWithCells="1">
                  <from>
                    <xdr:col>6</xdr:col>
                    <xdr:colOff>66675</xdr:colOff>
                    <xdr:row>15</xdr:row>
                    <xdr:rowOff>38100</xdr:rowOff>
                  </from>
                  <to>
                    <xdr:col>7</xdr:col>
                    <xdr:colOff>0</xdr:colOff>
                    <xdr:row>15</xdr:row>
                    <xdr:rowOff>371475</xdr:rowOff>
                  </to>
                </anchor>
              </controlPr>
            </control>
          </mc:Choice>
        </mc:AlternateContent>
        <mc:AlternateContent xmlns:mc="http://schemas.openxmlformats.org/markup-compatibility/2006">
          <mc:Choice Requires="x14">
            <control shapeId="11273" r:id="rId12" name="Group Box 9">
              <controlPr defaultSize="0" autoFill="0" autoPict="0">
                <anchor moveWithCells="1">
                  <from>
                    <xdr:col>6</xdr:col>
                    <xdr:colOff>66675</xdr:colOff>
                    <xdr:row>16</xdr:row>
                    <xdr:rowOff>38100</xdr:rowOff>
                  </from>
                  <to>
                    <xdr:col>6</xdr:col>
                    <xdr:colOff>962025</xdr:colOff>
                    <xdr:row>16</xdr:row>
                    <xdr:rowOff>371475</xdr:rowOff>
                  </to>
                </anchor>
              </controlPr>
            </control>
          </mc:Choice>
        </mc:AlternateContent>
        <mc:AlternateContent xmlns:mc="http://schemas.openxmlformats.org/markup-compatibility/2006">
          <mc:Choice Requires="x14">
            <control shapeId="11274" r:id="rId13" name="Group Box 10">
              <controlPr defaultSize="0" autoFill="0" autoPict="0">
                <anchor moveWithCells="1">
                  <from>
                    <xdr:col>6</xdr:col>
                    <xdr:colOff>66675</xdr:colOff>
                    <xdr:row>17</xdr:row>
                    <xdr:rowOff>38100</xdr:rowOff>
                  </from>
                  <to>
                    <xdr:col>6</xdr:col>
                    <xdr:colOff>962025</xdr:colOff>
                    <xdr:row>17</xdr:row>
                    <xdr:rowOff>371475</xdr:rowOff>
                  </to>
                </anchor>
              </controlPr>
            </control>
          </mc:Choice>
        </mc:AlternateContent>
        <mc:AlternateContent xmlns:mc="http://schemas.openxmlformats.org/markup-compatibility/2006">
          <mc:Choice Requires="x14">
            <control shapeId="11275" r:id="rId14" name="Group Box 11">
              <controlPr defaultSize="0" autoFill="0" autoPict="0">
                <anchor moveWithCells="1">
                  <from>
                    <xdr:col>6</xdr:col>
                    <xdr:colOff>66675</xdr:colOff>
                    <xdr:row>18</xdr:row>
                    <xdr:rowOff>38100</xdr:rowOff>
                  </from>
                  <to>
                    <xdr:col>6</xdr:col>
                    <xdr:colOff>962025</xdr:colOff>
                    <xdr:row>18</xdr:row>
                    <xdr:rowOff>371475</xdr:rowOff>
                  </to>
                </anchor>
              </controlPr>
            </control>
          </mc:Choice>
        </mc:AlternateContent>
        <mc:AlternateContent xmlns:mc="http://schemas.openxmlformats.org/markup-compatibility/2006">
          <mc:Choice Requires="x14">
            <control shapeId="11276" r:id="rId15" name="Group Box 12">
              <controlPr defaultSize="0" autoFill="0" autoPict="0">
                <anchor moveWithCells="1">
                  <from>
                    <xdr:col>6</xdr:col>
                    <xdr:colOff>66675</xdr:colOff>
                    <xdr:row>19</xdr:row>
                    <xdr:rowOff>38100</xdr:rowOff>
                  </from>
                  <to>
                    <xdr:col>6</xdr:col>
                    <xdr:colOff>962025</xdr:colOff>
                    <xdr:row>19</xdr:row>
                    <xdr:rowOff>371475</xdr:rowOff>
                  </to>
                </anchor>
              </controlPr>
            </control>
          </mc:Choice>
        </mc:AlternateContent>
        <mc:AlternateContent xmlns:mc="http://schemas.openxmlformats.org/markup-compatibility/2006">
          <mc:Choice Requires="x14">
            <control shapeId="11277" r:id="rId16" name="Group Box 13">
              <controlPr defaultSize="0" autoFill="0" autoPict="0">
                <anchor moveWithCells="1">
                  <from>
                    <xdr:col>6</xdr:col>
                    <xdr:colOff>66675</xdr:colOff>
                    <xdr:row>20</xdr:row>
                    <xdr:rowOff>38100</xdr:rowOff>
                  </from>
                  <to>
                    <xdr:col>6</xdr:col>
                    <xdr:colOff>962025</xdr:colOff>
                    <xdr:row>20</xdr:row>
                    <xdr:rowOff>371475</xdr:rowOff>
                  </to>
                </anchor>
              </controlPr>
            </control>
          </mc:Choice>
        </mc:AlternateContent>
        <mc:AlternateContent xmlns:mc="http://schemas.openxmlformats.org/markup-compatibility/2006">
          <mc:Choice Requires="x14">
            <control shapeId="11278" r:id="rId17" name="Group Box 14">
              <controlPr defaultSize="0" autoFill="0" autoPict="0">
                <anchor moveWithCells="1">
                  <from>
                    <xdr:col>6</xdr:col>
                    <xdr:colOff>66675</xdr:colOff>
                    <xdr:row>21</xdr:row>
                    <xdr:rowOff>38100</xdr:rowOff>
                  </from>
                  <to>
                    <xdr:col>6</xdr:col>
                    <xdr:colOff>962025</xdr:colOff>
                    <xdr:row>21</xdr:row>
                    <xdr:rowOff>371475</xdr:rowOff>
                  </to>
                </anchor>
              </controlPr>
            </control>
          </mc:Choice>
        </mc:AlternateContent>
        <mc:AlternateContent xmlns:mc="http://schemas.openxmlformats.org/markup-compatibility/2006">
          <mc:Choice Requires="x14">
            <control shapeId="11279" r:id="rId18" name="Group Box 15">
              <controlPr defaultSize="0" autoFill="0" autoPict="0">
                <anchor moveWithCells="1">
                  <from>
                    <xdr:col>6</xdr:col>
                    <xdr:colOff>66675</xdr:colOff>
                    <xdr:row>22</xdr:row>
                    <xdr:rowOff>38100</xdr:rowOff>
                  </from>
                  <to>
                    <xdr:col>6</xdr:col>
                    <xdr:colOff>962025</xdr:colOff>
                    <xdr:row>22</xdr:row>
                    <xdr:rowOff>371475</xdr:rowOff>
                  </to>
                </anchor>
              </controlPr>
            </control>
          </mc:Choice>
        </mc:AlternateContent>
        <mc:AlternateContent xmlns:mc="http://schemas.openxmlformats.org/markup-compatibility/2006">
          <mc:Choice Requires="x14">
            <control shapeId="11280" r:id="rId19" name="Group Box 16">
              <controlPr defaultSize="0" autoFill="0" autoPict="0">
                <anchor moveWithCells="1">
                  <from>
                    <xdr:col>6</xdr:col>
                    <xdr:colOff>66675</xdr:colOff>
                    <xdr:row>23</xdr:row>
                    <xdr:rowOff>38100</xdr:rowOff>
                  </from>
                  <to>
                    <xdr:col>6</xdr:col>
                    <xdr:colOff>962025</xdr:colOff>
                    <xdr:row>23</xdr:row>
                    <xdr:rowOff>371475</xdr:rowOff>
                  </to>
                </anchor>
              </controlPr>
            </control>
          </mc:Choice>
        </mc:AlternateContent>
        <mc:AlternateContent xmlns:mc="http://schemas.openxmlformats.org/markup-compatibility/2006">
          <mc:Choice Requires="x14">
            <control shapeId="11281" r:id="rId20" name="Group Box 17">
              <controlPr defaultSize="0" autoFill="0" autoPict="0">
                <anchor moveWithCells="1">
                  <from>
                    <xdr:col>6</xdr:col>
                    <xdr:colOff>66675</xdr:colOff>
                    <xdr:row>24</xdr:row>
                    <xdr:rowOff>38100</xdr:rowOff>
                  </from>
                  <to>
                    <xdr:col>6</xdr:col>
                    <xdr:colOff>962025</xdr:colOff>
                    <xdr:row>24</xdr:row>
                    <xdr:rowOff>371475</xdr:rowOff>
                  </to>
                </anchor>
              </controlPr>
            </control>
          </mc:Choice>
        </mc:AlternateContent>
        <mc:AlternateContent xmlns:mc="http://schemas.openxmlformats.org/markup-compatibility/2006">
          <mc:Choice Requires="x14">
            <control shapeId="11282" r:id="rId21" name="Group Box 18">
              <controlPr defaultSize="0" autoFill="0" autoPict="0">
                <anchor moveWithCells="1">
                  <from>
                    <xdr:col>6</xdr:col>
                    <xdr:colOff>66675</xdr:colOff>
                    <xdr:row>25</xdr:row>
                    <xdr:rowOff>38100</xdr:rowOff>
                  </from>
                  <to>
                    <xdr:col>6</xdr:col>
                    <xdr:colOff>962025</xdr:colOff>
                    <xdr:row>25</xdr:row>
                    <xdr:rowOff>371475</xdr:rowOff>
                  </to>
                </anchor>
              </controlPr>
            </control>
          </mc:Choice>
        </mc:AlternateContent>
        <mc:AlternateContent xmlns:mc="http://schemas.openxmlformats.org/markup-compatibility/2006">
          <mc:Choice Requires="x14">
            <control shapeId="11283" r:id="rId22" name="Group Box 19">
              <controlPr defaultSize="0" autoFill="0" autoPict="0">
                <anchor moveWithCells="1">
                  <from>
                    <xdr:col>6</xdr:col>
                    <xdr:colOff>66675</xdr:colOff>
                    <xdr:row>26</xdr:row>
                    <xdr:rowOff>38100</xdr:rowOff>
                  </from>
                  <to>
                    <xdr:col>6</xdr:col>
                    <xdr:colOff>962025</xdr:colOff>
                    <xdr:row>26</xdr:row>
                    <xdr:rowOff>371475</xdr:rowOff>
                  </to>
                </anchor>
              </controlPr>
            </control>
          </mc:Choice>
        </mc:AlternateContent>
        <mc:AlternateContent xmlns:mc="http://schemas.openxmlformats.org/markup-compatibility/2006">
          <mc:Choice Requires="x14">
            <control shapeId="11284" r:id="rId23" name="Group Box 20">
              <controlPr defaultSize="0" autoFill="0" autoPict="0">
                <anchor moveWithCells="1">
                  <from>
                    <xdr:col>6</xdr:col>
                    <xdr:colOff>66675</xdr:colOff>
                    <xdr:row>27</xdr:row>
                    <xdr:rowOff>38100</xdr:rowOff>
                  </from>
                  <to>
                    <xdr:col>6</xdr:col>
                    <xdr:colOff>962025</xdr:colOff>
                    <xdr:row>27</xdr:row>
                    <xdr:rowOff>371475</xdr:rowOff>
                  </to>
                </anchor>
              </controlPr>
            </control>
          </mc:Choice>
        </mc:AlternateContent>
        <mc:AlternateContent xmlns:mc="http://schemas.openxmlformats.org/markup-compatibility/2006">
          <mc:Choice Requires="x14">
            <control shapeId="11285" r:id="rId24" name="Group Box 21">
              <controlPr defaultSize="0" autoFill="0" autoPict="0">
                <anchor moveWithCells="1">
                  <from>
                    <xdr:col>6</xdr:col>
                    <xdr:colOff>66675</xdr:colOff>
                    <xdr:row>28</xdr:row>
                    <xdr:rowOff>38100</xdr:rowOff>
                  </from>
                  <to>
                    <xdr:col>6</xdr:col>
                    <xdr:colOff>962025</xdr:colOff>
                    <xdr:row>28</xdr:row>
                    <xdr:rowOff>371475</xdr:rowOff>
                  </to>
                </anchor>
              </controlPr>
            </control>
          </mc:Choice>
        </mc:AlternateContent>
        <mc:AlternateContent xmlns:mc="http://schemas.openxmlformats.org/markup-compatibility/2006">
          <mc:Choice Requires="x14">
            <control shapeId="11286" r:id="rId25" name="Group Box 22">
              <controlPr defaultSize="0" autoFill="0" autoPict="0">
                <anchor moveWithCells="1">
                  <from>
                    <xdr:col>6</xdr:col>
                    <xdr:colOff>66675</xdr:colOff>
                    <xdr:row>29</xdr:row>
                    <xdr:rowOff>38100</xdr:rowOff>
                  </from>
                  <to>
                    <xdr:col>6</xdr:col>
                    <xdr:colOff>962025</xdr:colOff>
                    <xdr:row>29</xdr:row>
                    <xdr:rowOff>371475</xdr:rowOff>
                  </to>
                </anchor>
              </controlPr>
            </control>
          </mc:Choice>
        </mc:AlternateContent>
        <mc:AlternateContent xmlns:mc="http://schemas.openxmlformats.org/markup-compatibility/2006">
          <mc:Choice Requires="x14">
            <control shapeId="11287" r:id="rId26" name="Group Box 23">
              <controlPr defaultSize="0" autoFill="0" autoPict="0">
                <anchor moveWithCells="1">
                  <from>
                    <xdr:col>6</xdr:col>
                    <xdr:colOff>66675</xdr:colOff>
                    <xdr:row>30</xdr:row>
                    <xdr:rowOff>38100</xdr:rowOff>
                  </from>
                  <to>
                    <xdr:col>6</xdr:col>
                    <xdr:colOff>962025</xdr:colOff>
                    <xdr:row>30</xdr:row>
                    <xdr:rowOff>371475</xdr:rowOff>
                  </to>
                </anchor>
              </controlPr>
            </control>
          </mc:Choice>
        </mc:AlternateContent>
        <mc:AlternateContent xmlns:mc="http://schemas.openxmlformats.org/markup-compatibility/2006">
          <mc:Choice Requires="x14">
            <control shapeId="11288" r:id="rId27" name="Group Box 24">
              <controlPr defaultSize="0" autoFill="0" autoPict="0">
                <anchor moveWithCells="1">
                  <from>
                    <xdr:col>6</xdr:col>
                    <xdr:colOff>66675</xdr:colOff>
                    <xdr:row>31</xdr:row>
                    <xdr:rowOff>38100</xdr:rowOff>
                  </from>
                  <to>
                    <xdr:col>6</xdr:col>
                    <xdr:colOff>962025</xdr:colOff>
                    <xdr:row>31</xdr:row>
                    <xdr:rowOff>371475</xdr:rowOff>
                  </to>
                </anchor>
              </controlPr>
            </control>
          </mc:Choice>
        </mc:AlternateContent>
        <mc:AlternateContent xmlns:mc="http://schemas.openxmlformats.org/markup-compatibility/2006">
          <mc:Choice Requires="x14">
            <control shapeId="11289" r:id="rId28" name="Group Box 25">
              <controlPr defaultSize="0" autoFill="0" autoPict="0">
                <anchor moveWithCells="1">
                  <from>
                    <xdr:col>6</xdr:col>
                    <xdr:colOff>66675</xdr:colOff>
                    <xdr:row>32</xdr:row>
                    <xdr:rowOff>38100</xdr:rowOff>
                  </from>
                  <to>
                    <xdr:col>6</xdr:col>
                    <xdr:colOff>962025</xdr:colOff>
                    <xdr:row>32</xdr:row>
                    <xdr:rowOff>371475</xdr:rowOff>
                  </to>
                </anchor>
              </controlPr>
            </control>
          </mc:Choice>
        </mc:AlternateContent>
        <mc:AlternateContent xmlns:mc="http://schemas.openxmlformats.org/markup-compatibility/2006">
          <mc:Choice Requires="x14">
            <control shapeId="11290" r:id="rId29" name="Group Box 26">
              <controlPr defaultSize="0" autoFill="0" autoPict="0">
                <anchor moveWithCells="1">
                  <from>
                    <xdr:col>6</xdr:col>
                    <xdr:colOff>66675</xdr:colOff>
                    <xdr:row>33</xdr:row>
                    <xdr:rowOff>38100</xdr:rowOff>
                  </from>
                  <to>
                    <xdr:col>6</xdr:col>
                    <xdr:colOff>962025</xdr:colOff>
                    <xdr:row>33</xdr:row>
                    <xdr:rowOff>371475</xdr:rowOff>
                  </to>
                </anchor>
              </controlPr>
            </control>
          </mc:Choice>
        </mc:AlternateContent>
        <mc:AlternateContent xmlns:mc="http://schemas.openxmlformats.org/markup-compatibility/2006">
          <mc:Choice Requires="x14">
            <control shapeId="11291" r:id="rId30" name="Group Box 27">
              <controlPr defaultSize="0" autoFill="0" autoPict="0">
                <anchor moveWithCells="1">
                  <from>
                    <xdr:col>6</xdr:col>
                    <xdr:colOff>66675</xdr:colOff>
                    <xdr:row>34</xdr:row>
                    <xdr:rowOff>38100</xdr:rowOff>
                  </from>
                  <to>
                    <xdr:col>6</xdr:col>
                    <xdr:colOff>962025</xdr:colOff>
                    <xdr:row>34</xdr:row>
                    <xdr:rowOff>371475</xdr:rowOff>
                  </to>
                </anchor>
              </controlPr>
            </control>
          </mc:Choice>
        </mc:AlternateContent>
        <mc:AlternateContent xmlns:mc="http://schemas.openxmlformats.org/markup-compatibility/2006">
          <mc:Choice Requires="x14">
            <control shapeId="11292" r:id="rId31" name="Group Box 28">
              <controlPr defaultSize="0" autoFill="0" autoPict="0">
                <anchor moveWithCells="1">
                  <from>
                    <xdr:col>6</xdr:col>
                    <xdr:colOff>66675</xdr:colOff>
                    <xdr:row>35</xdr:row>
                    <xdr:rowOff>38100</xdr:rowOff>
                  </from>
                  <to>
                    <xdr:col>6</xdr:col>
                    <xdr:colOff>962025</xdr:colOff>
                    <xdr:row>35</xdr:row>
                    <xdr:rowOff>371475</xdr:rowOff>
                  </to>
                </anchor>
              </controlPr>
            </control>
          </mc:Choice>
        </mc:AlternateContent>
        <mc:AlternateContent xmlns:mc="http://schemas.openxmlformats.org/markup-compatibility/2006">
          <mc:Choice Requires="x14">
            <control shapeId="11293" r:id="rId32" name="Group Box 29">
              <controlPr defaultSize="0" autoFill="0" autoPict="0">
                <anchor moveWithCells="1">
                  <from>
                    <xdr:col>6</xdr:col>
                    <xdr:colOff>66675</xdr:colOff>
                    <xdr:row>36</xdr:row>
                    <xdr:rowOff>38100</xdr:rowOff>
                  </from>
                  <to>
                    <xdr:col>6</xdr:col>
                    <xdr:colOff>962025</xdr:colOff>
                    <xdr:row>36</xdr:row>
                    <xdr:rowOff>371475</xdr:rowOff>
                  </to>
                </anchor>
              </controlPr>
            </control>
          </mc:Choice>
        </mc:AlternateContent>
        <mc:AlternateContent xmlns:mc="http://schemas.openxmlformats.org/markup-compatibility/2006">
          <mc:Choice Requires="x14">
            <control shapeId="11294" r:id="rId33" name="Group Box 30">
              <controlPr defaultSize="0" autoFill="0" autoPict="0">
                <anchor moveWithCells="1">
                  <from>
                    <xdr:col>6</xdr:col>
                    <xdr:colOff>66675</xdr:colOff>
                    <xdr:row>37</xdr:row>
                    <xdr:rowOff>38100</xdr:rowOff>
                  </from>
                  <to>
                    <xdr:col>6</xdr:col>
                    <xdr:colOff>962025</xdr:colOff>
                    <xdr:row>37</xdr:row>
                    <xdr:rowOff>371475</xdr:rowOff>
                  </to>
                </anchor>
              </controlPr>
            </control>
          </mc:Choice>
        </mc:AlternateContent>
        <mc:AlternateContent xmlns:mc="http://schemas.openxmlformats.org/markup-compatibility/2006">
          <mc:Choice Requires="x14">
            <control shapeId="11295" r:id="rId34" name="Group Box 31">
              <controlPr defaultSize="0" autoFill="0" autoPict="0">
                <anchor moveWithCells="1">
                  <from>
                    <xdr:col>6</xdr:col>
                    <xdr:colOff>66675</xdr:colOff>
                    <xdr:row>38</xdr:row>
                    <xdr:rowOff>38100</xdr:rowOff>
                  </from>
                  <to>
                    <xdr:col>6</xdr:col>
                    <xdr:colOff>962025</xdr:colOff>
                    <xdr:row>38</xdr:row>
                    <xdr:rowOff>371475</xdr:rowOff>
                  </to>
                </anchor>
              </controlPr>
            </control>
          </mc:Choice>
        </mc:AlternateContent>
        <mc:AlternateContent xmlns:mc="http://schemas.openxmlformats.org/markup-compatibility/2006">
          <mc:Choice Requires="x14">
            <control shapeId="11296" r:id="rId35" name="Group Box 32">
              <controlPr defaultSize="0" autoFill="0" autoPict="0">
                <anchor moveWithCells="1">
                  <from>
                    <xdr:col>6</xdr:col>
                    <xdr:colOff>66675</xdr:colOff>
                    <xdr:row>39</xdr:row>
                    <xdr:rowOff>38100</xdr:rowOff>
                  </from>
                  <to>
                    <xdr:col>6</xdr:col>
                    <xdr:colOff>962025</xdr:colOff>
                    <xdr:row>39</xdr:row>
                    <xdr:rowOff>371475</xdr:rowOff>
                  </to>
                </anchor>
              </controlPr>
            </control>
          </mc:Choice>
        </mc:AlternateContent>
        <mc:AlternateContent xmlns:mc="http://schemas.openxmlformats.org/markup-compatibility/2006">
          <mc:Choice Requires="x14">
            <control shapeId="11297" r:id="rId36" name="Group Box 33">
              <controlPr defaultSize="0" autoFill="0" autoPict="0">
                <anchor moveWithCells="1">
                  <from>
                    <xdr:col>6</xdr:col>
                    <xdr:colOff>66675</xdr:colOff>
                    <xdr:row>40</xdr:row>
                    <xdr:rowOff>38100</xdr:rowOff>
                  </from>
                  <to>
                    <xdr:col>6</xdr:col>
                    <xdr:colOff>962025</xdr:colOff>
                    <xdr:row>40</xdr:row>
                    <xdr:rowOff>371475</xdr:rowOff>
                  </to>
                </anchor>
              </controlPr>
            </control>
          </mc:Choice>
        </mc:AlternateContent>
        <mc:AlternateContent xmlns:mc="http://schemas.openxmlformats.org/markup-compatibility/2006">
          <mc:Choice Requires="x14">
            <control shapeId="11298" r:id="rId37" name="Group Box 34">
              <controlPr defaultSize="0" autoFill="0" autoPict="0">
                <anchor moveWithCells="1">
                  <from>
                    <xdr:col>6</xdr:col>
                    <xdr:colOff>66675</xdr:colOff>
                    <xdr:row>41</xdr:row>
                    <xdr:rowOff>38100</xdr:rowOff>
                  </from>
                  <to>
                    <xdr:col>6</xdr:col>
                    <xdr:colOff>962025</xdr:colOff>
                    <xdr:row>41</xdr:row>
                    <xdr:rowOff>371475</xdr:rowOff>
                  </to>
                </anchor>
              </controlPr>
            </control>
          </mc:Choice>
        </mc:AlternateContent>
        <mc:AlternateContent xmlns:mc="http://schemas.openxmlformats.org/markup-compatibility/2006">
          <mc:Choice Requires="x14">
            <control shapeId="11299" r:id="rId38" name="Group Box 35">
              <controlPr defaultSize="0" autoFill="0" autoPict="0">
                <anchor moveWithCells="1">
                  <from>
                    <xdr:col>6</xdr:col>
                    <xdr:colOff>66675</xdr:colOff>
                    <xdr:row>42</xdr:row>
                    <xdr:rowOff>38100</xdr:rowOff>
                  </from>
                  <to>
                    <xdr:col>6</xdr:col>
                    <xdr:colOff>962025</xdr:colOff>
                    <xdr:row>42</xdr:row>
                    <xdr:rowOff>371475</xdr:rowOff>
                  </to>
                </anchor>
              </controlPr>
            </control>
          </mc:Choice>
        </mc:AlternateContent>
        <mc:AlternateContent xmlns:mc="http://schemas.openxmlformats.org/markup-compatibility/2006">
          <mc:Choice Requires="x14">
            <control shapeId="11300" r:id="rId39" name="Group Box 36">
              <controlPr defaultSize="0" autoFill="0" autoPict="0">
                <anchor moveWithCells="1">
                  <from>
                    <xdr:col>6</xdr:col>
                    <xdr:colOff>66675</xdr:colOff>
                    <xdr:row>43</xdr:row>
                    <xdr:rowOff>38100</xdr:rowOff>
                  </from>
                  <to>
                    <xdr:col>6</xdr:col>
                    <xdr:colOff>962025</xdr:colOff>
                    <xdr:row>43</xdr:row>
                    <xdr:rowOff>371475</xdr:rowOff>
                  </to>
                </anchor>
              </controlPr>
            </control>
          </mc:Choice>
        </mc:AlternateContent>
        <mc:AlternateContent xmlns:mc="http://schemas.openxmlformats.org/markup-compatibility/2006">
          <mc:Choice Requires="x14">
            <control shapeId="11301" r:id="rId40" name="Group Box 37">
              <controlPr defaultSize="0" autoFill="0" autoPict="0">
                <anchor moveWithCells="1">
                  <from>
                    <xdr:col>6</xdr:col>
                    <xdr:colOff>66675</xdr:colOff>
                    <xdr:row>44</xdr:row>
                    <xdr:rowOff>38100</xdr:rowOff>
                  </from>
                  <to>
                    <xdr:col>6</xdr:col>
                    <xdr:colOff>962025</xdr:colOff>
                    <xdr:row>44</xdr:row>
                    <xdr:rowOff>371475</xdr:rowOff>
                  </to>
                </anchor>
              </controlPr>
            </control>
          </mc:Choice>
        </mc:AlternateContent>
        <mc:AlternateContent xmlns:mc="http://schemas.openxmlformats.org/markup-compatibility/2006">
          <mc:Choice Requires="x14">
            <control shapeId="11302" r:id="rId41" name="Group Box 38">
              <controlPr defaultSize="0" autoFill="0" autoPict="0">
                <anchor moveWithCells="1">
                  <from>
                    <xdr:col>6</xdr:col>
                    <xdr:colOff>66675</xdr:colOff>
                    <xdr:row>45</xdr:row>
                    <xdr:rowOff>38100</xdr:rowOff>
                  </from>
                  <to>
                    <xdr:col>6</xdr:col>
                    <xdr:colOff>962025</xdr:colOff>
                    <xdr:row>45</xdr:row>
                    <xdr:rowOff>371475</xdr:rowOff>
                  </to>
                </anchor>
              </controlPr>
            </control>
          </mc:Choice>
        </mc:AlternateContent>
        <mc:AlternateContent xmlns:mc="http://schemas.openxmlformats.org/markup-compatibility/2006">
          <mc:Choice Requires="x14">
            <control shapeId="11303" r:id="rId42" name="Group Box 39">
              <controlPr defaultSize="0" autoFill="0" autoPict="0">
                <anchor moveWithCells="1">
                  <from>
                    <xdr:col>6</xdr:col>
                    <xdr:colOff>66675</xdr:colOff>
                    <xdr:row>46</xdr:row>
                    <xdr:rowOff>38100</xdr:rowOff>
                  </from>
                  <to>
                    <xdr:col>6</xdr:col>
                    <xdr:colOff>962025</xdr:colOff>
                    <xdr:row>46</xdr:row>
                    <xdr:rowOff>371475</xdr:rowOff>
                  </to>
                </anchor>
              </controlPr>
            </control>
          </mc:Choice>
        </mc:AlternateContent>
        <mc:AlternateContent xmlns:mc="http://schemas.openxmlformats.org/markup-compatibility/2006">
          <mc:Choice Requires="x14">
            <control shapeId="11304" r:id="rId43" name="Group Box 40">
              <controlPr defaultSize="0" autoFill="0" autoPict="0">
                <anchor moveWithCells="1">
                  <from>
                    <xdr:col>6</xdr:col>
                    <xdr:colOff>66675</xdr:colOff>
                    <xdr:row>47</xdr:row>
                    <xdr:rowOff>38100</xdr:rowOff>
                  </from>
                  <to>
                    <xdr:col>6</xdr:col>
                    <xdr:colOff>962025</xdr:colOff>
                    <xdr:row>47</xdr:row>
                    <xdr:rowOff>371475</xdr:rowOff>
                  </to>
                </anchor>
              </controlPr>
            </control>
          </mc:Choice>
        </mc:AlternateContent>
        <mc:AlternateContent xmlns:mc="http://schemas.openxmlformats.org/markup-compatibility/2006">
          <mc:Choice Requires="x14">
            <control shapeId="11305" r:id="rId44" name="Group Box 41">
              <controlPr defaultSize="0" autoFill="0" autoPict="0">
                <anchor moveWithCells="1">
                  <from>
                    <xdr:col>6</xdr:col>
                    <xdr:colOff>66675</xdr:colOff>
                    <xdr:row>48</xdr:row>
                    <xdr:rowOff>38100</xdr:rowOff>
                  </from>
                  <to>
                    <xdr:col>6</xdr:col>
                    <xdr:colOff>962025</xdr:colOff>
                    <xdr:row>48</xdr:row>
                    <xdr:rowOff>371475</xdr:rowOff>
                  </to>
                </anchor>
              </controlPr>
            </control>
          </mc:Choice>
        </mc:AlternateContent>
        <mc:AlternateContent xmlns:mc="http://schemas.openxmlformats.org/markup-compatibility/2006">
          <mc:Choice Requires="x14">
            <control shapeId="11306" r:id="rId45" name="Group Box 42">
              <controlPr defaultSize="0" autoFill="0" autoPict="0">
                <anchor moveWithCells="1">
                  <from>
                    <xdr:col>6</xdr:col>
                    <xdr:colOff>66675</xdr:colOff>
                    <xdr:row>49</xdr:row>
                    <xdr:rowOff>38100</xdr:rowOff>
                  </from>
                  <to>
                    <xdr:col>6</xdr:col>
                    <xdr:colOff>962025</xdr:colOff>
                    <xdr:row>49</xdr:row>
                    <xdr:rowOff>371475</xdr:rowOff>
                  </to>
                </anchor>
              </controlPr>
            </control>
          </mc:Choice>
        </mc:AlternateContent>
        <mc:AlternateContent xmlns:mc="http://schemas.openxmlformats.org/markup-compatibility/2006">
          <mc:Choice Requires="x14">
            <control shapeId="11307" r:id="rId46" name="Group Box 43">
              <controlPr defaultSize="0" autoFill="0" autoPict="0">
                <anchor moveWithCells="1">
                  <from>
                    <xdr:col>6</xdr:col>
                    <xdr:colOff>66675</xdr:colOff>
                    <xdr:row>50</xdr:row>
                    <xdr:rowOff>38100</xdr:rowOff>
                  </from>
                  <to>
                    <xdr:col>6</xdr:col>
                    <xdr:colOff>962025</xdr:colOff>
                    <xdr:row>50</xdr:row>
                    <xdr:rowOff>371475</xdr:rowOff>
                  </to>
                </anchor>
              </controlPr>
            </control>
          </mc:Choice>
        </mc:AlternateContent>
        <mc:AlternateContent xmlns:mc="http://schemas.openxmlformats.org/markup-compatibility/2006">
          <mc:Choice Requires="x14">
            <control shapeId="11308" r:id="rId47" name="Group Box 44">
              <controlPr defaultSize="0" autoFill="0" autoPict="0">
                <anchor moveWithCells="1">
                  <from>
                    <xdr:col>6</xdr:col>
                    <xdr:colOff>66675</xdr:colOff>
                    <xdr:row>51</xdr:row>
                    <xdr:rowOff>38100</xdr:rowOff>
                  </from>
                  <to>
                    <xdr:col>6</xdr:col>
                    <xdr:colOff>962025</xdr:colOff>
                    <xdr:row>51</xdr:row>
                    <xdr:rowOff>371475</xdr:rowOff>
                  </to>
                </anchor>
              </controlPr>
            </control>
          </mc:Choice>
        </mc:AlternateContent>
        <mc:AlternateContent xmlns:mc="http://schemas.openxmlformats.org/markup-compatibility/2006">
          <mc:Choice Requires="x14">
            <control shapeId="11309" r:id="rId48" name="Group Box 45">
              <controlPr defaultSize="0" autoFill="0" autoPict="0">
                <anchor moveWithCells="1">
                  <from>
                    <xdr:col>6</xdr:col>
                    <xdr:colOff>66675</xdr:colOff>
                    <xdr:row>52</xdr:row>
                    <xdr:rowOff>38100</xdr:rowOff>
                  </from>
                  <to>
                    <xdr:col>6</xdr:col>
                    <xdr:colOff>962025</xdr:colOff>
                    <xdr:row>52</xdr:row>
                    <xdr:rowOff>371475</xdr:rowOff>
                  </to>
                </anchor>
              </controlPr>
            </control>
          </mc:Choice>
        </mc:AlternateContent>
        <mc:AlternateContent xmlns:mc="http://schemas.openxmlformats.org/markup-compatibility/2006">
          <mc:Choice Requires="x14">
            <control shapeId="11310" r:id="rId49" name="Group Box 46">
              <controlPr defaultSize="0" autoFill="0" autoPict="0">
                <anchor moveWithCells="1">
                  <from>
                    <xdr:col>6</xdr:col>
                    <xdr:colOff>66675</xdr:colOff>
                    <xdr:row>53</xdr:row>
                    <xdr:rowOff>38100</xdr:rowOff>
                  </from>
                  <to>
                    <xdr:col>6</xdr:col>
                    <xdr:colOff>962025</xdr:colOff>
                    <xdr:row>53</xdr:row>
                    <xdr:rowOff>371475</xdr:rowOff>
                  </to>
                </anchor>
              </controlPr>
            </control>
          </mc:Choice>
        </mc:AlternateContent>
        <mc:AlternateContent xmlns:mc="http://schemas.openxmlformats.org/markup-compatibility/2006">
          <mc:Choice Requires="x14">
            <control shapeId="11311" r:id="rId50" name="Group Box 47">
              <controlPr defaultSize="0" autoFill="0" autoPict="0">
                <anchor moveWithCells="1">
                  <from>
                    <xdr:col>6</xdr:col>
                    <xdr:colOff>66675</xdr:colOff>
                    <xdr:row>54</xdr:row>
                    <xdr:rowOff>38100</xdr:rowOff>
                  </from>
                  <to>
                    <xdr:col>6</xdr:col>
                    <xdr:colOff>962025</xdr:colOff>
                    <xdr:row>54</xdr:row>
                    <xdr:rowOff>371475</xdr:rowOff>
                  </to>
                </anchor>
              </controlPr>
            </control>
          </mc:Choice>
        </mc:AlternateContent>
        <mc:AlternateContent xmlns:mc="http://schemas.openxmlformats.org/markup-compatibility/2006">
          <mc:Choice Requires="x14">
            <control shapeId="11312" r:id="rId51" name="Group Box 48">
              <controlPr defaultSize="0" autoFill="0" autoPict="0">
                <anchor moveWithCells="1">
                  <from>
                    <xdr:col>6</xdr:col>
                    <xdr:colOff>66675</xdr:colOff>
                    <xdr:row>55</xdr:row>
                    <xdr:rowOff>38100</xdr:rowOff>
                  </from>
                  <to>
                    <xdr:col>6</xdr:col>
                    <xdr:colOff>962025</xdr:colOff>
                    <xdr:row>55</xdr:row>
                    <xdr:rowOff>371475</xdr:rowOff>
                  </to>
                </anchor>
              </controlPr>
            </control>
          </mc:Choice>
        </mc:AlternateContent>
        <mc:AlternateContent xmlns:mc="http://schemas.openxmlformats.org/markup-compatibility/2006">
          <mc:Choice Requires="x14">
            <control shapeId="11313" r:id="rId52" name="Group Box 49">
              <controlPr defaultSize="0" autoFill="0" autoPict="0">
                <anchor moveWithCells="1">
                  <from>
                    <xdr:col>6</xdr:col>
                    <xdr:colOff>66675</xdr:colOff>
                    <xdr:row>56</xdr:row>
                    <xdr:rowOff>38100</xdr:rowOff>
                  </from>
                  <to>
                    <xdr:col>6</xdr:col>
                    <xdr:colOff>962025</xdr:colOff>
                    <xdr:row>56</xdr:row>
                    <xdr:rowOff>371475</xdr:rowOff>
                  </to>
                </anchor>
              </controlPr>
            </control>
          </mc:Choice>
        </mc:AlternateContent>
        <mc:AlternateContent xmlns:mc="http://schemas.openxmlformats.org/markup-compatibility/2006">
          <mc:Choice Requires="x14">
            <control shapeId="11314" r:id="rId53" name="Group Box 50">
              <controlPr defaultSize="0" autoFill="0" autoPict="0">
                <anchor moveWithCells="1">
                  <from>
                    <xdr:col>6</xdr:col>
                    <xdr:colOff>66675</xdr:colOff>
                    <xdr:row>57</xdr:row>
                    <xdr:rowOff>38100</xdr:rowOff>
                  </from>
                  <to>
                    <xdr:col>6</xdr:col>
                    <xdr:colOff>962025</xdr:colOff>
                    <xdr:row>57</xdr:row>
                    <xdr:rowOff>371475</xdr:rowOff>
                  </to>
                </anchor>
              </controlPr>
            </control>
          </mc:Choice>
        </mc:AlternateContent>
        <mc:AlternateContent xmlns:mc="http://schemas.openxmlformats.org/markup-compatibility/2006">
          <mc:Choice Requires="x14">
            <control shapeId="11315" r:id="rId54" name="Group Box 51">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16" r:id="rId55" name="Group Box 52">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17" r:id="rId56" name="Group Box 53">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18" r:id="rId57" name="Group Box 54">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19" r:id="rId58" name="Group Box 55">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0" r:id="rId59" name="Group Box 56">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1" r:id="rId60" name="Group Box 57">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2" r:id="rId61" name="Group Box 58">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3" r:id="rId62" name="Group Box 59">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4" r:id="rId63" name="Group Box 60">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5" r:id="rId64" name="Group Box 61">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6" r:id="rId65" name="Group Box 62">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7" r:id="rId66" name="Group Box 63">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8" r:id="rId67" name="Group Box 64">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29" r:id="rId68" name="Group Box 65">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0" r:id="rId69" name="Group Box 66">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1" r:id="rId70" name="Group Box 67">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2" r:id="rId71" name="Group Box 68">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3" r:id="rId72" name="Group Box 69">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4" r:id="rId73" name="Group Box 70">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5" r:id="rId74" name="Group Box 71">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6" r:id="rId75" name="Group Box 72">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7" r:id="rId76" name="Group Box 73">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8" r:id="rId77" name="Group Box 74">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39" r:id="rId78" name="Group Box 75">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0" r:id="rId79" name="Group Box 76">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1" r:id="rId80" name="Group Box 77">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2" r:id="rId81" name="Group Box 78">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3" r:id="rId82" name="Group Box 79">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4" r:id="rId83" name="Group Box 80">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5" r:id="rId84" name="Group Box 81">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6" r:id="rId85" name="Group Box 82">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7" r:id="rId86" name="Group Box 83">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8" r:id="rId87" name="Group Box 84">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49" r:id="rId88" name="Group Box 85">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0" r:id="rId89" name="Group Box 86">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1" r:id="rId90" name="Group Box 87">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2" r:id="rId91" name="Group Box 88">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3" r:id="rId92" name="Group Box 89">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4" r:id="rId93" name="Group Box 90">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5" r:id="rId94" name="Group Box 91">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6" r:id="rId95" name="Group Box 92">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7" r:id="rId96" name="Group Box 93">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8" r:id="rId97" name="Group Box 94">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59" r:id="rId98" name="Group Box 95">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60" r:id="rId99" name="Group Box 96">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61" r:id="rId100" name="Group Box 97">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62" r:id="rId101" name="Group Box 98">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63" r:id="rId102" name="Group Box 99">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64" r:id="rId103" name="Group Box 100">
              <controlPr defaultSize="0" autoFill="0" autoPict="0">
                <anchor moveWithCells="1">
                  <from>
                    <xdr:col>6</xdr:col>
                    <xdr:colOff>66675</xdr:colOff>
                    <xdr:row>58</xdr:row>
                    <xdr:rowOff>0</xdr:rowOff>
                  </from>
                  <to>
                    <xdr:col>6</xdr:col>
                    <xdr:colOff>962025</xdr:colOff>
                    <xdr:row>59</xdr:row>
                    <xdr:rowOff>28575</xdr:rowOff>
                  </to>
                </anchor>
              </controlPr>
            </control>
          </mc:Choice>
        </mc:AlternateContent>
        <mc:AlternateContent xmlns:mc="http://schemas.openxmlformats.org/markup-compatibility/2006">
          <mc:Choice Requires="x14">
            <control shapeId="11365" r:id="rId104" name="Group Box 101">
              <controlPr defaultSize="0" autoFill="0" autoPict="0">
                <anchor moveWithCells="1">
                  <from>
                    <xdr:col>6</xdr:col>
                    <xdr:colOff>66675</xdr:colOff>
                    <xdr:row>9</xdr:row>
                    <xdr:rowOff>38100</xdr:rowOff>
                  </from>
                  <to>
                    <xdr:col>6</xdr:col>
                    <xdr:colOff>962025</xdr:colOff>
                    <xdr:row>9</xdr:row>
                    <xdr:rowOff>371475</xdr:rowOff>
                  </to>
                </anchor>
              </controlPr>
            </control>
          </mc:Choice>
        </mc:AlternateContent>
        <mc:AlternateContent xmlns:mc="http://schemas.openxmlformats.org/markup-compatibility/2006">
          <mc:Choice Requires="x14">
            <control shapeId="11366" r:id="rId105" name="Group Box 102">
              <controlPr defaultSize="0" autoFill="0" autoPict="0">
                <anchor moveWithCells="1">
                  <from>
                    <xdr:col>6</xdr:col>
                    <xdr:colOff>66675</xdr:colOff>
                    <xdr:row>10</xdr:row>
                    <xdr:rowOff>38100</xdr:rowOff>
                  </from>
                  <to>
                    <xdr:col>6</xdr:col>
                    <xdr:colOff>962025</xdr:colOff>
                    <xdr:row>10</xdr:row>
                    <xdr:rowOff>371475</xdr:rowOff>
                  </to>
                </anchor>
              </controlPr>
            </control>
          </mc:Choice>
        </mc:AlternateContent>
        <mc:AlternateContent xmlns:mc="http://schemas.openxmlformats.org/markup-compatibility/2006">
          <mc:Choice Requires="x14">
            <control shapeId="11367" r:id="rId106" name="Group Box 103">
              <controlPr defaultSize="0" autoFill="0" autoPict="0">
                <anchor moveWithCells="1">
                  <from>
                    <xdr:col>6</xdr:col>
                    <xdr:colOff>66675</xdr:colOff>
                    <xdr:row>11</xdr:row>
                    <xdr:rowOff>38100</xdr:rowOff>
                  </from>
                  <to>
                    <xdr:col>6</xdr:col>
                    <xdr:colOff>962025</xdr:colOff>
                    <xdr:row>11</xdr:row>
                    <xdr:rowOff>371475</xdr:rowOff>
                  </to>
                </anchor>
              </controlPr>
            </control>
          </mc:Choice>
        </mc:AlternateContent>
        <mc:AlternateContent xmlns:mc="http://schemas.openxmlformats.org/markup-compatibility/2006">
          <mc:Choice Requires="x14">
            <control shapeId="11368" r:id="rId107" name="Group Box 104">
              <controlPr defaultSize="0" autoFill="0" autoPict="0">
                <anchor moveWithCells="1">
                  <from>
                    <xdr:col>6</xdr:col>
                    <xdr:colOff>66675</xdr:colOff>
                    <xdr:row>12</xdr:row>
                    <xdr:rowOff>38100</xdr:rowOff>
                  </from>
                  <to>
                    <xdr:col>6</xdr:col>
                    <xdr:colOff>962025</xdr:colOff>
                    <xdr:row>12</xdr:row>
                    <xdr:rowOff>371475</xdr:rowOff>
                  </to>
                </anchor>
              </controlPr>
            </control>
          </mc:Choice>
        </mc:AlternateContent>
        <mc:AlternateContent xmlns:mc="http://schemas.openxmlformats.org/markup-compatibility/2006">
          <mc:Choice Requires="x14">
            <control shapeId="11369" r:id="rId108" name="Group Box 105">
              <controlPr defaultSize="0" autoFill="0" autoPict="0">
                <anchor moveWithCells="1">
                  <from>
                    <xdr:col>6</xdr:col>
                    <xdr:colOff>66675</xdr:colOff>
                    <xdr:row>13</xdr:row>
                    <xdr:rowOff>38100</xdr:rowOff>
                  </from>
                  <to>
                    <xdr:col>6</xdr:col>
                    <xdr:colOff>962025</xdr:colOff>
                    <xdr:row>13</xdr:row>
                    <xdr:rowOff>371475</xdr:rowOff>
                  </to>
                </anchor>
              </controlPr>
            </control>
          </mc:Choice>
        </mc:AlternateContent>
        <mc:AlternateContent xmlns:mc="http://schemas.openxmlformats.org/markup-compatibility/2006">
          <mc:Choice Requires="x14">
            <control shapeId="11370" r:id="rId109" name="Group Box 106">
              <controlPr defaultSize="0" autoFill="0" autoPict="0">
                <anchor moveWithCells="1">
                  <from>
                    <xdr:col>6</xdr:col>
                    <xdr:colOff>66675</xdr:colOff>
                    <xdr:row>14</xdr:row>
                    <xdr:rowOff>38100</xdr:rowOff>
                  </from>
                  <to>
                    <xdr:col>6</xdr:col>
                    <xdr:colOff>962025</xdr:colOff>
                    <xdr:row>14</xdr:row>
                    <xdr:rowOff>371475</xdr:rowOff>
                  </to>
                </anchor>
              </controlPr>
            </control>
          </mc:Choice>
        </mc:AlternateContent>
        <mc:AlternateContent xmlns:mc="http://schemas.openxmlformats.org/markup-compatibility/2006">
          <mc:Choice Requires="x14">
            <control shapeId="11371" r:id="rId110" name="Group Box 107">
              <controlPr defaultSize="0" autoFill="0" autoPict="0">
                <anchor moveWithCells="1">
                  <from>
                    <xdr:col>6</xdr:col>
                    <xdr:colOff>66675</xdr:colOff>
                    <xdr:row>15</xdr:row>
                    <xdr:rowOff>38100</xdr:rowOff>
                  </from>
                  <to>
                    <xdr:col>7</xdr:col>
                    <xdr:colOff>0</xdr:colOff>
                    <xdr:row>15</xdr:row>
                    <xdr:rowOff>371475</xdr:rowOff>
                  </to>
                </anchor>
              </controlPr>
            </control>
          </mc:Choice>
        </mc:AlternateContent>
        <mc:AlternateContent xmlns:mc="http://schemas.openxmlformats.org/markup-compatibility/2006">
          <mc:Choice Requires="x14">
            <control shapeId="11372" r:id="rId111" name="Group Box 108">
              <controlPr defaultSize="0" autoFill="0" autoPict="0">
                <anchor moveWithCells="1">
                  <from>
                    <xdr:col>6</xdr:col>
                    <xdr:colOff>66675</xdr:colOff>
                    <xdr:row>16</xdr:row>
                    <xdr:rowOff>38100</xdr:rowOff>
                  </from>
                  <to>
                    <xdr:col>6</xdr:col>
                    <xdr:colOff>962025</xdr:colOff>
                    <xdr:row>16</xdr:row>
                    <xdr:rowOff>371475</xdr:rowOff>
                  </to>
                </anchor>
              </controlPr>
            </control>
          </mc:Choice>
        </mc:AlternateContent>
        <mc:AlternateContent xmlns:mc="http://schemas.openxmlformats.org/markup-compatibility/2006">
          <mc:Choice Requires="x14">
            <control shapeId="11373" r:id="rId112" name="Group Box 109">
              <controlPr defaultSize="0" autoFill="0" autoPict="0">
                <anchor moveWithCells="1">
                  <from>
                    <xdr:col>6</xdr:col>
                    <xdr:colOff>66675</xdr:colOff>
                    <xdr:row>17</xdr:row>
                    <xdr:rowOff>38100</xdr:rowOff>
                  </from>
                  <to>
                    <xdr:col>6</xdr:col>
                    <xdr:colOff>962025</xdr:colOff>
                    <xdr:row>17</xdr:row>
                    <xdr:rowOff>371475</xdr:rowOff>
                  </to>
                </anchor>
              </controlPr>
            </control>
          </mc:Choice>
        </mc:AlternateContent>
        <mc:AlternateContent xmlns:mc="http://schemas.openxmlformats.org/markup-compatibility/2006">
          <mc:Choice Requires="x14">
            <control shapeId="11374" r:id="rId113" name="Group Box 110">
              <controlPr defaultSize="0" autoFill="0" autoPict="0">
                <anchor moveWithCells="1">
                  <from>
                    <xdr:col>6</xdr:col>
                    <xdr:colOff>66675</xdr:colOff>
                    <xdr:row>18</xdr:row>
                    <xdr:rowOff>38100</xdr:rowOff>
                  </from>
                  <to>
                    <xdr:col>6</xdr:col>
                    <xdr:colOff>962025</xdr:colOff>
                    <xdr:row>18</xdr:row>
                    <xdr:rowOff>371475</xdr:rowOff>
                  </to>
                </anchor>
              </controlPr>
            </control>
          </mc:Choice>
        </mc:AlternateContent>
        <mc:AlternateContent xmlns:mc="http://schemas.openxmlformats.org/markup-compatibility/2006">
          <mc:Choice Requires="x14">
            <control shapeId="11375" r:id="rId114" name="Group Box 111">
              <controlPr defaultSize="0" autoFill="0" autoPict="0">
                <anchor moveWithCells="1">
                  <from>
                    <xdr:col>6</xdr:col>
                    <xdr:colOff>66675</xdr:colOff>
                    <xdr:row>19</xdr:row>
                    <xdr:rowOff>38100</xdr:rowOff>
                  </from>
                  <to>
                    <xdr:col>6</xdr:col>
                    <xdr:colOff>962025</xdr:colOff>
                    <xdr:row>19</xdr:row>
                    <xdr:rowOff>371475</xdr:rowOff>
                  </to>
                </anchor>
              </controlPr>
            </control>
          </mc:Choice>
        </mc:AlternateContent>
        <mc:AlternateContent xmlns:mc="http://schemas.openxmlformats.org/markup-compatibility/2006">
          <mc:Choice Requires="x14">
            <control shapeId="11376" r:id="rId115" name="Group Box 112">
              <controlPr defaultSize="0" autoFill="0" autoPict="0">
                <anchor moveWithCells="1">
                  <from>
                    <xdr:col>6</xdr:col>
                    <xdr:colOff>66675</xdr:colOff>
                    <xdr:row>20</xdr:row>
                    <xdr:rowOff>38100</xdr:rowOff>
                  </from>
                  <to>
                    <xdr:col>6</xdr:col>
                    <xdr:colOff>962025</xdr:colOff>
                    <xdr:row>20</xdr:row>
                    <xdr:rowOff>371475</xdr:rowOff>
                  </to>
                </anchor>
              </controlPr>
            </control>
          </mc:Choice>
        </mc:AlternateContent>
        <mc:AlternateContent xmlns:mc="http://schemas.openxmlformats.org/markup-compatibility/2006">
          <mc:Choice Requires="x14">
            <control shapeId="11377" r:id="rId116" name="Group Box 113">
              <controlPr defaultSize="0" autoFill="0" autoPict="0">
                <anchor moveWithCells="1">
                  <from>
                    <xdr:col>6</xdr:col>
                    <xdr:colOff>66675</xdr:colOff>
                    <xdr:row>21</xdr:row>
                    <xdr:rowOff>38100</xdr:rowOff>
                  </from>
                  <to>
                    <xdr:col>6</xdr:col>
                    <xdr:colOff>962025</xdr:colOff>
                    <xdr:row>21</xdr:row>
                    <xdr:rowOff>371475</xdr:rowOff>
                  </to>
                </anchor>
              </controlPr>
            </control>
          </mc:Choice>
        </mc:AlternateContent>
        <mc:AlternateContent xmlns:mc="http://schemas.openxmlformats.org/markup-compatibility/2006">
          <mc:Choice Requires="x14">
            <control shapeId="11378" r:id="rId117" name="Group Box 114">
              <controlPr defaultSize="0" autoFill="0" autoPict="0">
                <anchor moveWithCells="1">
                  <from>
                    <xdr:col>6</xdr:col>
                    <xdr:colOff>66675</xdr:colOff>
                    <xdr:row>22</xdr:row>
                    <xdr:rowOff>38100</xdr:rowOff>
                  </from>
                  <to>
                    <xdr:col>6</xdr:col>
                    <xdr:colOff>962025</xdr:colOff>
                    <xdr:row>22</xdr:row>
                    <xdr:rowOff>371475</xdr:rowOff>
                  </to>
                </anchor>
              </controlPr>
            </control>
          </mc:Choice>
        </mc:AlternateContent>
        <mc:AlternateContent xmlns:mc="http://schemas.openxmlformats.org/markup-compatibility/2006">
          <mc:Choice Requires="x14">
            <control shapeId="11379" r:id="rId118" name="Group Box 115">
              <controlPr defaultSize="0" autoFill="0" autoPict="0">
                <anchor moveWithCells="1">
                  <from>
                    <xdr:col>6</xdr:col>
                    <xdr:colOff>66675</xdr:colOff>
                    <xdr:row>23</xdr:row>
                    <xdr:rowOff>38100</xdr:rowOff>
                  </from>
                  <to>
                    <xdr:col>6</xdr:col>
                    <xdr:colOff>962025</xdr:colOff>
                    <xdr:row>23</xdr:row>
                    <xdr:rowOff>371475</xdr:rowOff>
                  </to>
                </anchor>
              </controlPr>
            </control>
          </mc:Choice>
        </mc:AlternateContent>
        <mc:AlternateContent xmlns:mc="http://schemas.openxmlformats.org/markup-compatibility/2006">
          <mc:Choice Requires="x14">
            <control shapeId="11380" r:id="rId119" name="Group Box 116">
              <controlPr defaultSize="0" autoFill="0" autoPict="0">
                <anchor moveWithCells="1">
                  <from>
                    <xdr:col>6</xdr:col>
                    <xdr:colOff>66675</xdr:colOff>
                    <xdr:row>24</xdr:row>
                    <xdr:rowOff>38100</xdr:rowOff>
                  </from>
                  <to>
                    <xdr:col>6</xdr:col>
                    <xdr:colOff>962025</xdr:colOff>
                    <xdr:row>24</xdr:row>
                    <xdr:rowOff>371475</xdr:rowOff>
                  </to>
                </anchor>
              </controlPr>
            </control>
          </mc:Choice>
        </mc:AlternateContent>
        <mc:AlternateContent xmlns:mc="http://schemas.openxmlformats.org/markup-compatibility/2006">
          <mc:Choice Requires="x14">
            <control shapeId="11381" r:id="rId120" name="Group Box 117">
              <controlPr defaultSize="0" autoFill="0" autoPict="0">
                <anchor moveWithCells="1">
                  <from>
                    <xdr:col>6</xdr:col>
                    <xdr:colOff>66675</xdr:colOff>
                    <xdr:row>25</xdr:row>
                    <xdr:rowOff>38100</xdr:rowOff>
                  </from>
                  <to>
                    <xdr:col>6</xdr:col>
                    <xdr:colOff>962025</xdr:colOff>
                    <xdr:row>25</xdr:row>
                    <xdr:rowOff>371475</xdr:rowOff>
                  </to>
                </anchor>
              </controlPr>
            </control>
          </mc:Choice>
        </mc:AlternateContent>
        <mc:AlternateContent xmlns:mc="http://schemas.openxmlformats.org/markup-compatibility/2006">
          <mc:Choice Requires="x14">
            <control shapeId="11382" r:id="rId121" name="Group Box 118">
              <controlPr defaultSize="0" autoFill="0" autoPict="0">
                <anchor moveWithCells="1">
                  <from>
                    <xdr:col>6</xdr:col>
                    <xdr:colOff>66675</xdr:colOff>
                    <xdr:row>26</xdr:row>
                    <xdr:rowOff>38100</xdr:rowOff>
                  </from>
                  <to>
                    <xdr:col>6</xdr:col>
                    <xdr:colOff>962025</xdr:colOff>
                    <xdr:row>26</xdr:row>
                    <xdr:rowOff>371475</xdr:rowOff>
                  </to>
                </anchor>
              </controlPr>
            </control>
          </mc:Choice>
        </mc:AlternateContent>
        <mc:AlternateContent xmlns:mc="http://schemas.openxmlformats.org/markup-compatibility/2006">
          <mc:Choice Requires="x14">
            <control shapeId="11383" r:id="rId122" name="Group Box 119">
              <controlPr defaultSize="0" autoFill="0" autoPict="0">
                <anchor moveWithCells="1">
                  <from>
                    <xdr:col>6</xdr:col>
                    <xdr:colOff>66675</xdr:colOff>
                    <xdr:row>27</xdr:row>
                    <xdr:rowOff>38100</xdr:rowOff>
                  </from>
                  <to>
                    <xdr:col>6</xdr:col>
                    <xdr:colOff>962025</xdr:colOff>
                    <xdr:row>27</xdr:row>
                    <xdr:rowOff>371475</xdr:rowOff>
                  </to>
                </anchor>
              </controlPr>
            </control>
          </mc:Choice>
        </mc:AlternateContent>
        <mc:AlternateContent xmlns:mc="http://schemas.openxmlformats.org/markup-compatibility/2006">
          <mc:Choice Requires="x14">
            <control shapeId="11384" r:id="rId123" name="Group Box 120">
              <controlPr defaultSize="0" autoFill="0" autoPict="0">
                <anchor moveWithCells="1">
                  <from>
                    <xdr:col>6</xdr:col>
                    <xdr:colOff>66675</xdr:colOff>
                    <xdr:row>28</xdr:row>
                    <xdr:rowOff>38100</xdr:rowOff>
                  </from>
                  <to>
                    <xdr:col>6</xdr:col>
                    <xdr:colOff>962025</xdr:colOff>
                    <xdr:row>28</xdr:row>
                    <xdr:rowOff>371475</xdr:rowOff>
                  </to>
                </anchor>
              </controlPr>
            </control>
          </mc:Choice>
        </mc:AlternateContent>
        <mc:AlternateContent xmlns:mc="http://schemas.openxmlformats.org/markup-compatibility/2006">
          <mc:Choice Requires="x14">
            <control shapeId="11385" r:id="rId124" name="Group Box 121">
              <controlPr defaultSize="0" autoFill="0" autoPict="0">
                <anchor moveWithCells="1">
                  <from>
                    <xdr:col>6</xdr:col>
                    <xdr:colOff>66675</xdr:colOff>
                    <xdr:row>29</xdr:row>
                    <xdr:rowOff>38100</xdr:rowOff>
                  </from>
                  <to>
                    <xdr:col>6</xdr:col>
                    <xdr:colOff>962025</xdr:colOff>
                    <xdr:row>29</xdr:row>
                    <xdr:rowOff>371475</xdr:rowOff>
                  </to>
                </anchor>
              </controlPr>
            </control>
          </mc:Choice>
        </mc:AlternateContent>
        <mc:AlternateContent xmlns:mc="http://schemas.openxmlformats.org/markup-compatibility/2006">
          <mc:Choice Requires="x14">
            <control shapeId="11386" r:id="rId125" name="Group Box 122">
              <controlPr defaultSize="0" autoFill="0" autoPict="0">
                <anchor moveWithCells="1">
                  <from>
                    <xdr:col>6</xdr:col>
                    <xdr:colOff>66675</xdr:colOff>
                    <xdr:row>30</xdr:row>
                    <xdr:rowOff>38100</xdr:rowOff>
                  </from>
                  <to>
                    <xdr:col>6</xdr:col>
                    <xdr:colOff>962025</xdr:colOff>
                    <xdr:row>30</xdr:row>
                    <xdr:rowOff>371475</xdr:rowOff>
                  </to>
                </anchor>
              </controlPr>
            </control>
          </mc:Choice>
        </mc:AlternateContent>
        <mc:AlternateContent xmlns:mc="http://schemas.openxmlformats.org/markup-compatibility/2006">
          <mc:Choice Requires="x14">
            <control shapeId="11387" r:id="rId126" name="Group Box 123">
              <controlPr defaultSize="0" autoFill="0" autoPict="0">
                <anchor moveWithCells="1">
                  <from>
                    <xdr:col>6</xdr:col>
                    <xdr:colOff>66675</xdr:colOff>
                    <xdr:row>31</xdr:row>
                    <xdr:rowOff>38100</xdr:rowOff>
                  </from>
                  <to>
                    <xdr:col>6</xdr:col>
                    <xdr:colOff>962025</xdr:colOff>
                    <xdr:row>31</xdr:row>
                    <xdr:rowOff>371475</xdr:rowOff>
                  </to>
                </anchor>
              </controlPr>
            </control>
          </mc:Choice>
        </mc:AlternateContent>
        <mc:AlternateContent xmlns:mc="http://schemas.openxmlformats.org/markup-compatibility/2006">
          <mc:Choice Requires="x14">
            <control shapeId="11388" r:id="rId127" name="Group Box 124">
              <controlPr defaultSize="0" autoFill="0" autoPict="0">
                <anchor moveWithCells="1">
                  <from>
                    <xdr:col>6</xdr:col>
                    <xdr:colOff>66675</xdr:colOff>
                    <xdr:row>32</xdr:row>
                    <xdr:rowOff>38100</xdr:rowOff>
                  </from>
                  <to>
                    <xdr:col>6</xdr:col>
                    <xdr:colOff>962025</xdr:colOff>
                    <xdr:row>32</xdr:row>
                    <xdr:rowOff>371475</xdr:rowOff>
                  </to>
                </anchor>
              </controlPr>
            </control>
          </mc:Choice>
        </mc:AlternateContent>
        <mc:AlternateContent xmlns:mc="http://schemas.openxmlformats.org/markup-compatibility/2006">
          <mc:Choice Requires="x14">
            <control shapeId="11389" r:id="rId128" name="Group Box 125">
              <controlPr defaultSize="0" autoFill="0" autoPict="0">
                <anchor moveWithCells="1">
                  <from>
                    <xdr:col>6</xdr:col>
                    <xdr:colOff>66675</xdr:colOff>
                    <xdr:row>33</xdr:row>
                    <xdr:rowOff>38100</xdr:rowOff>
                  </from>
                  <to>
                    <xdr:col>6</xdr:col>
                    <xdr:colOff>962025</xdr:colOff>
                    <xdr:row>33</xdr:row>
                    <xdr:rowOff>371475</xdr:rowOff>
                  </to>
                </anchor>
              </controlPr>
            </control>
          </mc:Choice>
        </mc:AlternateContent>
        <mc:AlternateContent xmlns:mc="http://schemas.openxmlformats.org/markup-compatibility/2006">
          <mc:Choice Requires="x14">
            <control shapeId="11390" r:id="rId129" name="Group Box 126">
              <controlPr defaultSize="0" autoFill="0" autoPict="0">
                <anchor moveWithCells="1">
                  <from>
                    <xdr:col>6</xdr:col>
                    <xdr:colOff>66675</xdr:colOff>
                    <xdr:row>34</xdr:row>
                    <xdr:rowOff>38100</xdr:rowOff>
                  </from>
                  <to>
                    <xdr:col>6</xdr:col>
                    <xdr:colOff>962025</xdr:colOff>
                    <xdr:row>34</xdr:row>
                    <xdr:rowOff>371475</xdr:rowOff>
                  </to>
                </anchor>
              </controlPr>
            </control>
          </mc:Choice>
        </mc:AlternateContent>
        <mc:AlternateContent xmlns:mc="http://schemas.openxmlformats.org/markup-compatibility/2006">
          <mc:Choice Requires="x14">
            <control shapeId="11391" r:id="rId130" name="Group Box 127">
              <controlPr defaultSize="0" autoFill="0" autoPict="0">
                <anchor moveWithCells="1">
                  <from>
                    <xdr:col>6</xdr:col>
                    <xdr:colOff>66675</xdr:colOff>
                    <xdr:row>35</xdr:row>
                    <xdr:rowOff>38100</xdr:rowOff>
                  </from>
                  <to>
                    <xdr:col>6</xdr:col>
                    <xdr:colOff>962025</xdr:colOff>
                    <xdr:row>35</xdr:row>
                    <xdr:rowOff>371475</xdr:rowOff>
                  </to>
                </anchor>
              </controlPr>
            </control>
          </mc:Choice>
        </mc:AlternateContent>
        <mc:AlternateContent xmlns:mc="http://schemas.openxmlformats.org/markup-compatibility/2006">
          <mc:Choice Requires="x14">
            <control shapeId="11392" r:id="rId131" name="Group Box 128">
              <controlPr defaultSize="0" autoFill="0" autoPict="0">
                <anchor moveWithCells="1">
                  <from>
                    <xdr:col>6</xdr:col>
                    <xdr:colOff>66675</xdr:colOff>
                    <xdr:row>36</xdr:row>
                    <xdr:rowOff>38100</xdr:rowOff>
                  </from>
                  <to>
                    <xdr:col>6</xdr:col>
                    <xdr:colOff>962025</xdr:colOff>
                    <xdr:row>36</xdr:row>
                    <xdr:rowOff>371475</xdr:rowOff>
                  </to>
                </anchor>
              </controlPr>
            </control>
          </mc:Choice>
        </mc:AlternateContent>
        <mc:AlternateContent xmlns:mc="http://schemas.openxmlformats.org/markup-compatibility/2006">
          <mc:Choice Requires="x14">
            <control shapeId="11393" r:id="rId132" name="Group Box 129">
              <controlPr defaultSize="0" autoFill="0" autoPict="0">
                <anchor moveWithCells="1">
                  <from>
                    <xdr:col>6</xdr:col>
                    <xdr:colOff>66675</xdr:colOff>
                    <xdr:row>37</xdr:row>
                    <xdr:rowOff>38100</xdr:rowOff>
                  </from>
                  <to>
                    <xdr:col>6</xdr:col>
                    <xdr:colOff>962025</xdr:colOff>
                    <xdr:row>37</xdr:row>
                    <xdr:rowOff>371475</xdr:rowOff>
                  </to>
                </anchor>
              </controlPr>
            </control>
          </mc:Choice>
        </mc:AlternateContent>
        <mc:AlternateContent xmlns:mc="http://schemas.openxmlformats.org/markup-compatibility/2006">
          <mc:Choice Requires="x14">
            <control shapeId="11394" r:id="rId133" name="Group Box 130">
              <controlPr defaultSize="0" autoFill="0" autoPict="0">
                <anchor moveWithCells="1">
                  <from>
                    <xdr:col>6</xdr:col>
                    <xdr:colOff>66675</xdr:colOff>
                    <xdr:row>38</xdr:row>
                    <xdr:rowOff>38100</xdr:rowOff>
                  </from>
                  <to>
                    <xdr:col>6</xdr:col>
                    <xdr:colOff>962025</xdr:colOff>
                    <xdr:row>38</xdr:row>
                    <xdr:rowOff>371475</xdr:rowOff>
                  </to>
                </anchor>
              </controlPr>
            </control>
          </mc:Choice>
        </mc:AlternateContent>
        <mc:AlternateContent xmlns:mc="http://schemas.openxmlformats.org/markup-compatibility/2006">
          <mc:Choice Requires="x14">
            <control shapeId="11395" r:id="rId134" name="Group Box 131">
              <controlPr defaultSize="0" autoFill="0" autoPict="0">
                <anchor moveWithCells="1">
                  <from>
                    <xdr:col>6</xdr:col>
                    <xdr:colOff>66675</xdr:colOff>
                    <xdr:row>39</xdr:row>
                    <xdr:rowOff>38100</xdr:rowOff>
                  </from>
                  <to>
                    <xdr:col>6</xdr:col>
                    <xdr:colOff>962025</xdr:colOff>
                    <xdr:row>39</xdr:row>
                    <xdr:rowOff>371475</xdr:rowOff>
                  </to>
                </anchor>
              </controlPr>
            </control>
          </mc:Choice>
        </mc:AlternateContent>
        <mc:AlternateContent xmlns:mc="http://schemas.openxmlformats.org/markup-compatibility/2006">
          <mc:Choice Requires="x14">
            <control shapeId="11396" r:id="rId135" name="Group Box 132">
              <controlPr defaultSize="0" autoFill="0" autoPict="0">
                <anchor moveWithCells="1">
                  <from>
                    <xdr:col>6</xdr:col>
                    <xdr:colOff>66675</xdr:colOff>
                    <xdr:row>40</xdr:row>
                    <xdr:rowOff>38100</xdr:rowOff>
                  </from>
                  <to>
                    <xdr:col>6</xdr:col>
                    <xdr:colOff>962025</xdr:colOff>
                    <xdr:row>40</xdr:row>
                    <xdr:rowOff>371475</xdr:rowOff>
                  </to>
                </anchor>
              </controlPr>
            </control>
          </mc:Choice>
        </mc:AlternateContent>
        <mc:AlternateContent xmlns:mc="http://schemas.openxmlformats.org/markup-compatibility/2006">
          <mc:Choice Requires="x14">
            <control shapeId="11397" r:id="rId136" name="Group Box 133">
              <controlPr defaultSize="0" autoFill="0" autoPict="0">
                <anchor moveWithCells="1">
                  <from>
                    <xdr:col>6</xdr:col>
                    <xdr:colOff>66675</xdr:colOff>
                    <xdr:row>41</xdr:row>
                    <xdr:rowOff>38100</xdr:rowOff>
                  </from>
                  <to>
                    <xdr:col>6</xdr:col>
                    <xdr:colOff>962025</xdr:colOff>
                    <xdr:row>41</xdr:row>
                    <xdr:rowOff>371475</xdr:rowOff>
                  </to>
                </anchor>
              </controlPr>
            </control>
          </mc:Choice>
        </mc:AlternateContent>
        <mc:AlternateContent xmlns:mc="http://schemas.openxmlformats.org/markup-compatibility/2006">
          <mc:Choice Requires="x14">
            <control shapeId="11398" r:id="rId137" name="Group Box 134">
              <controlPr defaultSize="0" autoFill="0" autoPict="0">
                <anchor moveWithCells="1">
                  <from>
                    <xdr:col>6</xdr:col>
                    <xdr:colOff>66675</xdr:colOff>
                    <xdr:row>42</xdr:row>
                    <xdr:rowOff>38100</xdr:rowOff>
                  </from>
                  <to>
                    <xdr:col>6</xdr:col>
                    <xdr:colOff>962025</xdr:colOff>
                    <xdr:row>42</xdr:row>
                    <xdr:rowOff>371475</xdr:rowOff>
                  </to>
                </anchor>
              </controlPr>
            </control>
          </mc:Choice>
        </mc:AlternateContent>
        <mc:AlternateContent xmlns:mc="http://schemas.openxmlformats.org/markup-compatibility/2006">
          <mc:Choice Requires="x14">
            <control shapeId="11399" r:id="rId138" name="Group Box 135">
              <controlPr defaultSize="0" autoFill="0" autoPict="0">
                <anchor moveWithCells="1">
                  <from>
                    <xdr:col>6</xdr:col>
                    <xdr:colOff>66675</xdr:colOff>
                    <xdr:row>43</xdr:row>
                    <xdr:rowOff>38100</xdr:rowOff>
                  </from>
                  <to>
                    <xdr:col>6</xdr:col>
                    <xdr:colOff>962025</xdr:colOff>
                    <xdr:row>43</xdr:row>
                    <xdr:rowOff>371475</xdr:rowOff>
                  </to>
                </anchor>
              </controlPr>
            </control>
          </mc:Choice>
        </mc:AlternateContent>
        <mc:AlternateContent xmlns:mc="http://schemas.openxmlformats.org/markup-compatibility/2006">
          <mc:Choice Requires="x14">
            <control shapeId="11400" r:id="rId139" name="Group Box 136">
              <controlPr defaultSize="0" autoFill="0" autoPict="0">
                <anchor moveWithCells="1">
                  <from>
                    <xdr:col>6</xdr:col>
                    <xdr:colOff>66675</xdr:colOff>
                    <xdr:row>44</xdr:row>
                    <xdr:rowOff>38100</xdr:rowOff>
                  </from>
                  <to>
                    <xdr:col>6</xdr:col>
                    <xdr:colOff>962025</xdr:colOff>
                    <xdr:row>44</xdr:row>
                    <xdr:rowOff>371475</xdr:rowOff>
                  </to>
                </anchor>
              </controlPr>
            </control>
          </mc:Choice>
        </mc:AlternateContent>
        <mc:AlternateContent xmlns:mc="http://schemas.openxmlformats.org/markup-compatibility/2006">
          <mc:Choice Requires="x14">
            <control shapeId="11401" r:id="rId140" name="Group Box 137">
              <controlPr defaultSize="0" autoFill="0" autoPict="0">
                <anchor moveWithCells="1">
                  <from>
                    <xdr:col>6</xdr:col>
                    <xdr:colOff>66675</xdr:colOff>
                    <xdr:row>45</xdr:row>
                    <xdr:rowOff>38100</xdr:rowOff>
                  </from>
                  <to>
                    <xdr:col>6</xdr:col>
                    <xdr:colOff>962025</xdr:colOff>
                    <xdr:row>45</xdr:row>
                    <xdr:rowOff>371475</xdr:rowOff>
                  </to>
                </anchor>
              </controlPr>
            </control>
          </mc:Choice>
        </mc:AlternateContent>
        <mc:AlternateContent xmlns:mc="http://schemas.openxmlformats.org/markup-compatibility/2006">
          <mc:Choice Requires="x14">
            <control shapeId="11402" r:id="rId141" name="Group Box 138">
              <controlPr defaultSize="0" autoFill="0" autoPict="0">
                <anchor moveWithCells="1">
                  <from>
                    <xdr:col>6</xdr:col>
                    <xdr:colOff>66675</xdr:colOff>
                    <xdr:row>46</xdr:row>
                    <xdr:rowOff>38100</xdr:rowOff>
                  </from>
                  <to>
                    <xdr:col>6</xdr:col>
                    <xdr:colOff>962025</xdr:colOff>
                    <xdr:row>46</xdr:row>
                    <xdr:rowOff>371475</xdr:rowOff>
                  </to>
                </anchor>
              </controlPr>
            </control>
          </mc:Choice>
        </mc:AlternateContent>
        <mc:AlternateContent xmlns:mc="http://schemas.openxmlformats.org/markup-compatibility/2006">
          <mc:Choice Requires="x14">
            <control shapeId="11403" r:id="rId142" name="Group Box 139">
              <controlPr defaultSize="0" autoFill="0" autoPict="0">
                <anchor moveWithCells="1">
                  <from>
                    <xdr:col>6</xdr:col>
                    <xdr:colOff>66675</xdr:colOff>
                    <xdr:row>47</xdr:row>
                    <xdr:rowOff>38100</xdr:rowOff>
                  </from>
                  <to>
                    <xdr:col>6</xdr:col>
                    <xdr:colOff>962025</xdr:colOff>
                    <xdr:row>47</xdr:row>
                    <xdr:rowOff>371475</xdr:rowOff>
                  </to>
                </anchor>
              </controlPr>
            </control>
          </mc:Choice>
        </mc:AlternateContent>
        <mc:AlternateContent xmlns:mc="http://schemas.openxmlformats.org/markup-compatibility/2006">
          <mc:Choice Requires="x14">
            <control shapeId="11404" r:id="rId143" name="Group Box 140">
              <controlPr defaultSize="0" autoFill="0" autoPict="0">
                <anchor moveWithCells="1">
                  <from>
                    <xdr:col>6</xdr:col>
                    <xdr:colOff>66675</xdr:colOff>
                    <xdr:row>48</xdr:row>
                    <xdr:rowOff>38100</xdr:rowOff>
                  </from>
                  <to>
                    <xdr:col>6</xdr:col>
                    <xdr:colOff>962025</xdr:colOff>
                    <xdr:row>48</xdr:row>
                    <xdr:rowOff>371475</xdr:rowOff>
                  </to>
                </anchor>
              </controlPr>
            </control>
          </mc:Choice>
        </mc:AlternateContent>
        <mc:AlternateContent xmlns:mc="http://schemas.openxmlformats.org/markup-compatibility/2006">
          <mc:Choice Requires="x14">
            <control shapeId="11405" r:id="rId144" name="Group Box 141">
              <controlPr defaultSize="0" autoFill="0" autoPict="0">
                <anchor moveWithCells="1">
                  <from>
                    <xdr:col>6</xdr:col>
                    <xdr:colOff>66675</xdr:colOff>
                    <xdr:row>49</xdr:row>
                    <xdr:rowOff>38100</xdr:rowOff>
                  </from>
                  <to>
                    <xdr:col>6</xdr:col>
                    <xdr:colOff>962025</xdr:colOff>
                    <xdr:row>49</xdr:row>
                    <xdr:rowOff>371475</xdr:rowOff>
                  </to>
                </anchor>
              </controlPr>
            </control>
          </mc:Choice>
        </mc:AlternateContent>
        <mc:AlternateContent xmlns:mc="http://schemas.openxmlformats.org/markup-compatibility/2006">
          <mc:Choice Requires="x14">
            <control shapeId="11406" r:id="rId145" name="Group Box 142">
              <controlPr defaultSize="0" autoFill="0" autoPict="0">
                <anchor moveWithCells="1">
                  <from>
                    <xdr:col>6</xdr:col>
                    <xdr:colOff>66675</xdr:colOff>
                    <xdr:row>50</xdr:row>
                    <xdr:rowOff>38100</xdr:rowOff>
                  </from>
                  <to>
                    <xdr:col>6</xdr:col>
                    <xdr:colOff>962025</xdr:colOff>
                    <xdr:row>50</xdr:row>
                    <xdr:rowOff>371475</xdr:rowOff>
                  </to>
                </anchor>
              </controlPr>
            </control>
          </mc:Choice>
        </mc:AlternateContent>
        <mc:AlternateContent xmlns:mc="http://schemas.openxmlformats.org/markup-compatibility/2006">
          <mc:Choice Requires="x14">
            <control shapeId="11407" r:id="rId146" name="Group Box 143">
              <controlPr defaultSize="0" autoFill="0" autoPict="0">
                <anchor moveWithCells="1">
                  <from>
                    <xdr:col>6</xdr:col>
                    <xdr:colOff>66675</xdr:colOff>
                    <xdr:row>51</xdr:row>
                    <xdr:rowOff>38100</xdr:rowOff>
                  </from>
                  <to>
                    <xdr:col>6</xdr:col>
                    <xdr:colOff>962025</xdr:colOff>
                    <xdr:row>51</xdr:row>
                    <xdr:rowOff>371475</xdr:rowOff>
                  </to>
                </anchor>
              </controlPr>
            </control>
          </mc:Choice>
        </mc:AlternateContent>
        <mc:AlternateContent xmlns:mc="http://schemas.openxmlformats.org/markup-compatibility/2006">
          <mc:Choice Requires="x14">
            <control shapeId="11408" r:id="rId147" name="Group Box 144">
              <controlPr defaultSize="0" autoFill="0" autoPict="0">
                <anchor moveWithCells="1">
                  <from>
                    <xdr:col>6</xdr:col>
                    <xdr:colOff>66675</xdr:colOff>
                    <xdr:row>52</xdr:row>
                    <xdr:rowOff>38100</xdr:rowOff>
                  </from>
                  <to>
                    <xdr:col>6</xdr:col>
                    <xdr:colOff>962025</xdr:colOff>
                    <xdr:row>52</xdr:row>
                    <xdr:rowOff>371475</xdr:rowOff>
                  </to>
                </anchor>
              </controlPr>
            </control>
          </mc:Choice>
        </mc:AlternateContent>
        <mc:AlternateContent xmlns:mc="http://schemas.openxmlformats.org/markup-compatibility/2006">
          <mc:Choice Requires="x14">
            <control shapeId="11409" r:id="rId148" name="Group Box 145">
              <controlPr defaultSize="0" autoFill="0" autoPict="0">
                <anchor moveWithCells="1">
                  <from>
                    <xdr:col>6</xdr:col>
                    <xdr:colOff>66675</xdr:colOff>
                    <xdr:row>53</xdr:row>
                    <xdr:rowOff>38100</xdr:rowOff>
                  </from>
                  <to>
                    <xdr:col>6</xdr:col>
                    <xdr:colOff>962025</xdr:colOff>
                    <xdr:row>53</xdr:row>
                    <xdr:rowOff>371475</xdr:rowOff>
                  </to>
                </anchor>
              </controlPr>
            </control>
          </mc:Choice>
        </mc:AlternateContent>
        <mc:AlternateContent xmlns:mc="http://schemas.openxmlformats.org/markup-compatibility/2006">
          <mc:Choice Requires="x14">
            <control shapeId="11410" r:id="rId149" name="Group Box 146">
              <controlPr defaultSize="0" autoFill="0" autoPict="0">
                <anchor moveWithCells="1">
                  <from>
                    <xdr:col>6</xdr:col>
                    <xdr:colOff>66675</xdr:colOff>
                    <xdr:row>54</xdr:row>
                    <xdr:rowOff>38100</xdr:rowOff>
                  </from>
                  <to>
                    <xdr:col>6</xdr:col>
                    <xdr:colOff>962025</xdr:colOff>
                    <xdr:row>54</xdr:row>
                    <xdr:rowOff>371475</xdr:rowOff>
                  </to>
                </anchor>
              </controlPr>
            </control>
          </mc:Choice>
        </mc:AlternateContent>
        <mc:AlternateContent xmlns:mc="http://schemas.openxmlformats.org/markup-compatibility/2006">
          <mc:Choice Requires="x14">
            <control shapeId="11411" r:id="rId150" name="Group Box 147">
              <controlPr defaultSize="0" autoFill="0" autoPict="0">
                <anchor moveWithCells="1">
                  <from>
                    <xdr:col>6</xdr:col>
                    <xdr:colOff>66675</xdr:colOff>
                    <xdr:row>55</xdr:row>
                    <xdr:rowOff>38100</xdr:rowOff>
                  </from>
                  <to>
                    <xdr:col>6</xdr:col>
                    <xdr:colOff>962025</xdr:colOff>
                    <xdr:row>55</xdr:row>
                    <xdr:rowOff>371475</xdr:rowOff>
                  </to>
                </anchor>
              </controlPr>
            </control>
          </mc:Choice>
        </mc:AlternateContent>
        <mc:AlternateContent xmlns:mc="http://schemas.openxmlformats.org/markup-compatibility/2006">
          <mc:Choice Requires="x14">
            <control shapeId="11412" r:id="rId151" name="Group Box 148">
              <controlPr defaultSize="0" autoFill="0" autoPict="0">
                <anchor moveWithCells="1">
                  <from>
                    <xdr:col>6</xdr:col>
                    <xdr:colOff>66675</xdr:colOff>
                    <xdr:row>56</xdr:row>
                    <xdr:rowOff>38100</xdr:rowOff>
                  </from>
                  <to>
                    <xdr:col>6</xdr:col>
                    <xdr:colOff>962025</xdr:colOff>
                    <xdr:row>56</xdr:row>
                    <xdr:rowOff>371475</xdr:rowOff>
                  </to>
                </anchor>
              </controlPr>
            </control>
          </mc:Choice>
        </mc:AlternateContent>
        <mc:AlternateContent xmlns:mc="http://schemas.openxmlformats.org/markup-compatibility/2006">
          <mc:Choice Requires="x14">
            <control shapeId="11413" r:id="rId152" name="Group Box 149">
              <controlPr defaultSize="0" autoFill="0" autoPict="0">
                <anchor moveWithCells="1">
                  <from>
                    <xdr:col>6</xdr:col>
                    <xdr:colOff>66675</xdr:colOff>
                    <xdr:row>57</xdr:row>
                    <xdr:rowOff>38100</xdr:rowOff>
                  </from>
                  <to>
                    <xdr:col>6</xdr:col>
                    <xdr:colOff>962025</xdr:colOff>
                    <xdr:row>57</xdr:row>
                    <xdr:rowOff>371475</xdr:rowOff>
                  </to>
                </anchor>
              </controlPr>
            </control>
          </mc:Choice>
        </mc:AlternateContent>
        <mc:AlternateContent xmlns:mc="http://schemas.openxmlformats.org/markup-compatibility/2006">
          <mc:Choice Requires="x14">
            <control shapeId="11414" r:id="rId153" name="Group Box 150">
              <controlPr defaultSize="0" autoFill="0" autoPict="0">
                <anchor moveWithCells="1">
                  <from>
                    <xdr:col>6</xdr:col>
                    <xdr:colOff>66675</xdr:colOff>
                    <xdr:row>9</xdr:row>
                    <xdr:rowOff>38100</xdr:rowOff>
                  </from>
                  <to>
                    <xdr:col>7</xdr:col>
                    <xdr:colOff>0</xdr:colOff>
                    <xdr:row>9</xdr:row>
                    <xdr:rowOff>371475</xdr:rowOff>
                  </to>
                </anchor>
              </controlPr>
            </control>
          </mc:Choice>
        </mc:AlternateContent>
        <mc:AlternateContent xmlns:mc="http://schemas.openxmlformats.org/markup-compatibility/2006">
          <mc:Choice Requires="x14">
            <control shapeId="11415" r:id="rId154" name="Group Box 151">
              <controlPr defaultSize="0" autoFill="0" autoPict="0">
                <anchor moveWithCells="1">
                  <from>
                    <xdr:col>6</xdr:col>
                    <xdr:colOff>66675</xdr:colOff>
                    <xdr:row>10</xdr:row>
                    <xdr:rowOff>38100</xdr:rowOff>
                  </from>
                  <to>
                    <xdr:col>7</xdr:col>
                    <xdr:colOff>0</xdr:colOff>
                    <xdr:row>10</xdr:row>
                    <xdr:rowOff>371475</xdr:rowOff>
                  </to>
                </anchor>
              </controlPr>
            </control>
          </mc:Choice>
        </mc:AlternateContent>
        <mc:AlternateContent xmlns:mc="http://schemas.openxmlformats.org/markup-compatibility/2006">
          <mc:Choice Requires="x14">
            <control shapeId="11416" r:id="rId155" name="Group Box 152">
              <controlPr defaultSize="0" autoFill="0" autoPict="0">
                <anchor moveWithCells="1">
                  <from>
                    <xdr:col>6</xdr:col>
                    <xdr:colOff>66675</xdr:colOff>
                    <xdr:row>11</xdr:row>
                    <xdr:rowOff>38100</xdr:rowOff>
                  </from>
                  <to>
                    <xdr:col>7</xdr:col>
                    <xdr:colOff>0</xdr:colOff>
                    <xdr:row>11</xdr:row>
                    <xdr:rowOff>371475</xdr:rowOff>
                  </to>
                </anchor>
              </controlPr>
            </control>
          </mc:Choice>
        </mc:AlternateContent>
        <mc:AlternateContent xmlns:mc="http://schemas.openxmlformats.org/markup-compatibility/2006">
          <mc:Choice Requires="x14">
            <control shapeId="11417" r:id="rId156" name="Group Box 153">
              <controlPr defaultSize="0" autoFill="0" autoPict="0">
                <anchor moveWithCells="1">
                  <from>
                    <xdr:col>6</xdr:col>
                    <xdr:colOff>66675</xdr:colOff>
                    <xdr:row>12</xdr:row>
                    <xdr:rowOff>38100</xdr:rowOff>
                  </from>
                  <to>
                    <xdr:col>7</xdr:col>
                    <xdr:colOff>0</xdr:colOff>
                    <xdr:row>12</xdr:row>
                    <xdr:rowOff>371475</xdr:rowOff>
                  </to>
                </anchor>
              </controlPr>
            </control>
          </mc:Choice>
        </mc:AlternateContent>
        <mc:AlternateContent xmlns:mc="http://schemas.openxmlformats.org/markup-compatibility/2006">
          <mc:Choice Requires="x14">
            <control shapeId="11418" r:id="rId157" name="Group Box 154">
              <controlPr defaultSize="0" autoFill="0" autoPict="0">
                <anchor moveWithCells="1">
                  <from>
                    <xdr:col>6</xdr:col>
                    <xdr:colOff>66675</xdr:colOff>
                    <xdr:row>13</xdr:row>
                    <xdr:rowOff>38100</xdr:rowOff>
                  </from>
                  <to>
                    <xdr:col>7</xdr:col>
                    <xdr:colOff>0</xdr:colOff>
                    <xdr:row>13</xdr:row>
                    <xdr:rowOff>371475</xdr:rowOff>
                  </to>
                </anchor>
              </controlPr>
            </control>
          </mc:Choice>
        </mc:AlternateContent>
        <mc:AlternateContent xmlns:mc="http://schemas.openxmlformats.org/markup-compatibility/2006">
          <mc:Choice Requires="x14">
            <control shapeId="11419" r:id="rId158" name="Group Box 155">
              <controlPr defaultSize="0" autoFill="0" autoPict="0">
                <anchor moveWithCells="1">
                  <from>
                    <xdr:col>6</xdr:col>
                    <xdr:colOff>66675</xdr:colOff>
                    <xdr:row>14</xdr:row>
                    <xdr:rowOff>38100</xdr:rowOff>
                  </from>
                  <to>
                    <xdr:col>7</xdr:col>
                    <xdr:colOff>0</xdr:colOff>
                    <xdr:row>14</xdr:row>
                    <xdr:rowOff>371475</xdr:rowOff>
                  </to>
                </anchor>
              </controlPr>
            </control>
          </mc:Choice>
        </mc:AlternateContent>
        <mc:AlternateContent xmlns:mc="http://schemas.openxmlformats.org/markup-compatibility/2006">
          <mc:Choice Requires="x14">
            <control shapeId="11420" r:id="rId159" name="Group Box 156">
              <controlPr defaultSize="0" autoFill="0" autoPict="0">
                <anchor moveWithCells="1">
                  <from>
                    <xdr:col>6</xdr:col>
                    <xdr:colOff>66675</xdr:colOff>
                    <xdr:row>15</xdr:row>
                    <xdr:rowOff>38100</xdr:rowOff>
                  </from>
                  <to>
                    <xdr:col>7</xdr:col>
                    <xdr:colOff>0</xdr:colOff>
                    <xdr:row>15</xdr:row>
                    <xdr:rowOff>371475</xdr:rowOff>
                  </to>
                </anchor>
              </controlPr>
            </control>
          </mc:Choice>
        </mc:AlternateContent>
        <mc:AlternateContent xmlns:mc="http://schemas.openxmlformats.org/markup-compatibility/2006">
          <mc:Choice Requires="x14">
            <control shapeId="11421" r:id="rId160" name="Group Box 157">
              <controlPr defaultSize="0" autoFill="0" autoPict="0">
                <anchor moveWithCells="1">
                  <from>
                    <xdr:col>6</xdr:col>
                    <xdr:colOff>66675</xdr:colOff>
                    <xdr:row>16</xdr:row>
                    <xdr:rowOff>38100</xdr:rowOff>
                  </from>
                  <to>
                    <xdr:col>7</xdr:col>
                    <xdr:colOff>0</xdr:colOff>
                    <xdr:row>16</xdr:row>
                    <xdr:rowOff>371475</xdr:rowOff>
                  </to>
                </anchor>
              </controlPr>
            </control>
          </mc:Choice>
        </mc:AlternateContent>
        <mc:AlternateContent xmlns:mc="http://schemas.openxmlformats.org/markup-compatibility/2006">
          <mc:Choice Requires="x14">
            <control shapeId="11422" r:id="rId161" name="Group Box 158">
              <controlPr defaultSize="0" autoFill="0" autoPict="0">
                <anchor moveWithCells="1">
                  <from>
                    <xdr:col>6</xdr:col>
                    <xdr:colOff>66675</xdr:colOff>
                    <xdr:row>17</xdr:row>
                    <xdr:rowOff>38100</xdr:rowOff>
                  </from>
                  <to>
                    <xdr:col>7</xdr:col>
                    <xdr:colOff>0</xdr:colOff>
                    <xdr:row>17</xdr:row>
                    <xdr:rowOff>371475</xdr:rowOff>
                  </to>
                </anchor>
              </controlPr>
            </control>
          </mc:Choice>
        </mc:AlternateContent>
        <mc:AlternateContent xmlns:mc="http://schemas.openxmlformats.org/markup-compatibility/2006">
          <mc:Choice Requires="x14">
            <control shapeId="11423" r:id="rId162" name="Group Box 159">
              <controlPr defaultSize="0" autoFill="0" autoPict="0">
                <anchor moveWithCells="1">
                  <from>
                    <xdr:col>6</xdr:col>
                    <xdr:colOff>66675</xdr:colOff>
                    <xdr:row>18</xdr:row>
                    <xdr:rowOff>38100</xdr:rowOff>
                  </from>
                  <to>
                    <xdr:col>7</xdr:col>
                    <xdr:colOff>0</xdr:colOff>
                    <xdr:row>18</xdr:row>
                    <xdr:rowOff>371475</xdr:rowOff>
                  </to>
                </anchor>
              </controlPr>
            </control>
          </mc:Choice>
        </mc:AlternateContent>
        <mc:AlternateContent xmlns:mc="http://schemas.openxmlformats.org/markup-compatibility/2006">
          <mc:Choice Requires="x14">
            <control shapeId="11424" r:id="rId163" name="Group Box 160">
              <controlPr defaultSize="0" autoFill="0" autoPict="0">
                <anchor moveWithCells="1">
                  <from>
                    <xdr:col>6</xdr:col>
                    <xdr:colOff>66675</xdr:colOff>
                    <xdr:row>19</xdr:row>
                    <xdr:rowOff>38100</xdr:rowOff>
                  </from>
                  <to>
                    <xdr:col>7</xdr:col>
                    <xdr:colOff>0</xdr:colOff>
                    <xdr:row>19</xdr:row>
                    <xdr:rowOff>371475</xdr:rowOff>
                  </to>
                </anchor>
              </controlPr>
            </control>
          </mc:Choice>
        </mc:AlternateContent>
        <mc:AlternateContent xmlns:mc="http://schemas.openxmlformats.org/markup-compatibility/2006">
          <mc:Choice Requires="x14">
            <control shapeId="11425" r:id="rId164" name="Group Box 161">
              <controlPr defaultSize="0" autoFill="0" autoPict="0">
                <anchor moveWithCells="1">
                  <from>
                    <xdr:col>6</xdr:col>
                    <xdr:colOff>66675</xdr:colOff>
                    <xdr:row>20</xdr:row>
                    <xdr:rowOff>38100</xdr:rowOff>
                  </from>
                  <to>
                    <xdr:col>7</xdr:col>
                    <xdr:colOff>0</xdr:colOff>
                    <xdr:row>20</xdr:row>
                    <xdr:rowOff>371475</xdr:rowOff>
                  </to>
                </anchor>
              </controlPr>
            </control>
          </mc:Choice>
        </mc:AlternateContent>
        <mc:AlternateContent xmlns:mc="http://schemas.openxmlformats.org/markup-compatibility/2006">
          <mc:Choice Requires="x14">
            <control shapeId="11426" r:id="rId165" name="Group Box 162">
              <controlPr defaultSize="0" autoFill="0" autoPict="0">
                <anchor moveWithCells="1">
                  <from>
                    <xdr:col>6</xdr:col>
                    <xdr:colOff>66675</xdr:colOff>
                    <xdr:row>21</xdr:row>
                    <xdr:rowOff>38100</xdr:rowOff>
                  </from>
                  <to>
                    <xdr:col>7</xdr:col>
                    <xdr:colOff>0</xdr:colOff>
                    <xdr:row>21</xdr:row>
                    <xdr:rowOff>371475</xdr:rowOff>
                  </to>
                </anchor>
              </controlPr>
            </control>
          </mc:Choice>
        </mc:AlternateContent>
        <mc:AlternateContent xmlns:mc="http://schemas.openxmlformats.org/markup-compatibility/2006">
          <mc:Choice Requires="x14">
            <control shapeId="11427" r:id="rId166" name="Group Box 163">
              <controlPr defaultSize="0" autoFill="0" autoPict="0">
                <anchor moveWithCells="1">
                  <from>
                    <xdr:col>6</xdr:col>
                    <xdr:colOff>66675</xdr:colOff>
                    <xdr:row>22</xdr:row>
                    <xdr:rowOff>38100</xdr:rowOff>
                  </from>
                  <to>
                    <xdr:col>7</xdr:col>
                    <xdr:colOff>0</xdr:colOff>
                    <xdr:row>22</xdr:row>
                    <xdr:rowOff>371475</xdr:rowOff>
                  </to>
                </anchor>
              </controlPr>
            </control>
          </mc:Choice>
        </mc:AlternateContent>
        <mc:AlternateContent xmlns:mc="http://schemas.openxmlformats.org/markup-compatibility/2006">
          <mc:Choice Requires="x14">
            <control shapeId="11428" r:id="rId167" name="Group Box 164">
              <controlPr defaultSize="0" autoFill="0" autoPict="0">
                <anchor moveWithCells="1">
                  <from>
                    <xdr:col>6</xdr:col>
                    <xdr:colOff>66675</xdr:colOff>
                    <xdr:row>23</xdr:row>
                    <xdr:rowOff>38100</xdr:rowOff>
                  </from>
                  <to>
                    <xdr:col>7</xdr:col>
                    <xdr:colOff>0</xdr:colOff>
                    <xdr:row>23</xdr:row>
                    <xdr:rowOff>371475</xdr:rowOff>
                  </to>
                </anchor>
              </controlPr>
            </control>
          </mc:Choice>
        </mc:AlternateContent>
        <mc:AlternateContent xmlns:mc="http://schemas.openxmlformats.org/markup-compatibility/2006">
          <mc:Choice Requires="x14">
            <control shapeId="11429" r:id="rId168" name="Group Box 165">
              <controlPr defaultSize="0" autoFill="0" autoPict="0">
                <anchor moveWithCells="1">
                  <from>
                    <xdr:col>6</xdr:col>
                    <xdr:colOff>66675</xdr:colOff>
                    <xdr:row>24</xdr:row>
                    <xdr:rowOff>38100</xdr:rowOff>
                  </from>
                  <to>
                    <xdr:col>7</xdr:col>
                    <xdr:colOff>0</xdr:colOff>
                    <xdr:row>24</xdr:row>
                    <xdr:rowOff>371475</xdr:rowOff>
                  </to>
                </anchor>
              </controlPr>
            </control>
          </mc:Choice>
        </mc:AlternateContent>
        <mc:AlternateContent xmlns:mc="http://schemas.openxmlformats.org/markup-compatibility/2006">
          <mc:Choice Requires="x14">
            <control shapeId="11430" r:id="rId169" name="Group Box 166">
              <controlPr defaultSize="0" autoFill="0" autoPict="0">
                <anchor moveWithCells="1">
                  <from>
                    <xdr:col>6</xdr:col>
                    <xdr:colOff>66675</xdr:colOff>
                    <xdr:row>25</xdr:row>
                    <xdr:rowOff>38100</xdr:rowOff>
                  </from>
                  <to>
                    <xdr:col>7</xdr:col>
                    <xdr:colOff>0</xdr:colOff>
                    <xdr:row>25</xdr:row>
                    <xdr:rowOff>371475</xdr:rowOff>
                  </to>
                </anchor>
              </controlPr>
            </control>
          </mc:Choice>
        </mc:AlternateContent>
        <mc:AlternateContent xmlns:mc="http://schemas.openxmlformats.org/markup-compatibility/2006">
          <mc:Choice Requires="x14">
            <control shapeId="11431" r:id="rId170" name="Group Box 167">
              <controlPr defaultSize="0" autoFill="0" autoPict="0">
                <anchor moveWithCells="1">
                  <from>
                    <xdr:col>6</xdr:col>
                    <xdr:colOff>66675</xdr:colOff>
                    <xdr:row>26</xdr:row>
                    <xdr:rowOff>38100</xdr:rowOff>
                  </from>
                  <to>
                    <xdr:col>7</xdr:col>
                    <xdr:colOff>0</xdr:colOff>
                    <xdr:row>26</xdr:row>
                    <xdr:rowOff>371475</xdr:rowOff>
                  </to>
                </anchor>
              </controlPr>
            </control>
          </mc:Choice>
        </mc:AlternateContent>
        <mc:AlternateContent xmlns:mc="http://schemas.openxmlformats.org/markup-compatibility/2006">
          <mc:Choice Requires="x14">
            <control shapeId="11432" r:id="rId171" name="Group Box 168">
              <controlPr defaultSize="0" autoFill="0" autoPict="0">
                <anchor moveWithCells="1">
                  <from>
                    <xdr:col>6</xdr:col>
                    <xdr:colOff>66675</xdr:colOff>
                    <xdr:row>27</xdr:row>
                    <xdr:rowOff>38100</xdr:rowOff>
                  </from>
                  <to>
                    <xdr:col>7</xdr:col>
                    <xdr:colOff>0</xdr:colOff>
                    <xdr:row>27</xdr:row>
                    <xdr:rowOff>371475</xdr:rowOff>
                  </to>
                </anchor>
              </controlPr>
            </control>
          </mc:Choice>
        </mc:AlternateContent>
        <mc:AlternateContent xmlns:mc="http://schemas.openxmlformats.org/markup-compatibility/2006">
          <mc:Choice Requires="x14">
            <control shapeId="11433" r:id="rId172" name="Group Box 169">
              <controlPr defaultSize="0" autoFill="0" autoPict="0">
                <anchor moveWithCells="1">
                  <from>
                    <xdr:col>6</xdr:col>
                    <xdr:colOff>66675</xdr:colOff>
                    <xdr:row>28</xdr:row>
                    <xdr:rowOff>38100</xdr:rowOff>
                  </from>
                  <to>
                    <xdr:col>7</xdr:col>
                    <xdr:colOff>0</xdr:colOff>
                    <xdr:row>28</xdr:row>
                    <xdr:rowOff>371475</xdr:rowOff>
                  </to>
                </anchor>
              </controlPr>
            </control>
          </mc:Choice>
        </mc:AlternateContent>
        <mc:AlternateContent xmlns:mc="http://schemas.openxmlformats.org/markup-compatibility/2006">
          <mc:Choice Requires="x14">
            <control shapeId="11434" r:id="rId173" name="Group Box 170">
              <controlPr defaultSize="0" autoFill="0" autoPict="0">
                <anchor moveWithCells="1">
                  <from>
                    <xdr:col>6</xdr:col>
                    <xdr:colOff>66675</xdr:colOff>
                    <xdr:row>29</xdr:row>
                    <xdr:rowOff>38100</xdr:rowOff>
                  </from>
                  <to>
                    <xdr:col>7</xdr:col>
                    <xdr:colOff>0</xdr:colOff>
                    <xdr:row>29</xdr:row>
                    <xdr:rowOff>371475</xdr:rowOff>
                  </to>
                </anchor>
              </controlPr>
            </control>
          </mc:Choice>
        </mc:AlternateContent>
        <mc:AlternateContent xmlns:mc="http://schemas.openxmlformats.org/markup-compatibility/2006">
          <mc:Choice Requires="x14">
            <control shapeId="11435" r:id="rId174" name="Group Box 171">
              <controlPr defaultSize="0" autoFill="0" autoPict="0">
                <anchor moveWithCells="1">
                  <from>
                    <xdr:col>6</xdr:col>
                    <xdr:colOff>66675</xdr:colOff>
                    <xdr:row>30</xdr:row>
                    <xdr:rowOff>38100</xdr:rowOff>
                  </from>
                  <to>
                    <xdr:col>7</xdr:col>
                    <xdr:colOff>0</xdr:colOff>
                    <xdr:row>30</xdr:row>
                    <xdr:rowOff>371475</xdr:rowOff>
                  </to>
                </anchor>
              </controlPr>
            </control>
          </mc:Choice>
        </mc:AlternateContent>
        <mc:AlternateContent xmlns:mc="http://schemas.openxmlformats.org/markup-compatibility/2006">
          <mc:Choice Requires="x14">
            <control shapeId="11436" r:id="rId175" name="Group Box 172">
              <controlPr defaultSize="0" autoFill="0" autoPict="0">
                <anchor moveWithCells="1">
                  <from>
                    <xdr:col>6</xdr:col>
                    <xdr:colOff>66675</xdr:colOff>
                    <xdr:row>31</xdr:row>
                    <xdr:rowOff>38100</xdr:rowOff>
                  </from>
                  <to>
                    <xdr:col>7</xdr:col>
                    <xdr:colOff>0</xdr:colOff>
                    <xdr:row>31</xdr:row>
                    <xdr:rowOff>371475</xdr:rowOff>
                  </to>
                </anchor>
              </controlPr>
            </control>
          </mc:Choice>
        </mc:AlternateContent>
        <mc:AlternateContent xmlns:mc="http://schemas.openxmlformats.org/markup-compatibility/2006">
          <mc:Choice Requires="x14">
            <control shapeId="11437" r:id="rId176" name="Group Box 173">
              <controlPr defaultSize="0" autoFill="0" autoPict="0">
                <anchor moveWithCells="1">
                  <from>
                    <xdr:col>6</xdr:col>
                    <xdr:colOff>66675</xdr:colOff>
                    <xdr:row>32</xdr:row>
                    <xdr:rowOff>38100</xdr:rowOff>
                  </from>
                  <to>
                    <xdr:col>7</xdr:col>
                    <xdr:colOff>0</xdr:colOff>
                    <xdr:row>32</xdr:row>
                    <xdr:rowOff>371475</xdr:rowOff>
                  </to>
                </anchor>
              </controlPr>
            </control>
          </mc:Choice>
        </mc:AlternateContent>
        <mc:AlternateContent xmlns:mc="http://schemas.openxmlformats.org/markup-compatibility/2006">
          <mc:Choice Requires="x14">
            <control shapeId="11438" r:id="rId177" name="Group Box 174">
              <controlPr defaultSize="0" autoFill="0" autoPict="0">
                <anchor moveWithCells="1">
                  <from>
                    <xdr:col>6</xdr:col>
                    <xdr:colOff>66675</xdr:colOff>
                    <xdr:row>33</xdr:row>
                    <xdr:rowOff>38100</xdr:rowOff>
                  </from>
                  <to>
                    <xdr:col>7</xdr:col>
                    <xdr:colOff>0</xdr:colOff>
                    <xdr:row>33</xdr:row>
                    <xdr:rowOff>371475</xdr:rowOff>
                  </to>
                </anchor>
              </controlPr>
            </control>
          </mc:Choice>
        </mc:AlternateContent>
        <mc:AlternateContent xmlns:mc="http://schemas.openxmlformats.org/markup-compatibility/2006">
          <mc:Choice Requires="x14">
            <control shapeId="11439" r:id="rId178" name="Group Box 175">
              <controlPr defaultSize="0" autoFill="0" autoPict="0">
                <anchor moveWithCells="1">
                  <from>
                    <xdr:col>6</xdr:col>
                    <xdr:colOff>66675</xdr:colOff>
                    <xdr:row>34</xdr:row>
                    <xdr:rowOff>38100</xdr:rowOff>
                  </from>
                  <to>
                    <xdr:col>7</xdr:col>
                    <xdr:colOff>0</xdr:colOff>
                    <xdr:row>34</xdr:row>
                    <xdr:rowOff>371475</xdr:rowOff>
                  </to>
                </anchor>
              </controlPr>
            </control>
          </mc:Choice>
        </mc:AlternateContent>
        <mc:AlternateContent xmlns:mc="http://schemas.openxmlformats.org/markup-compatibility/2006">
          <mc:Choice Requires="x14">
            <control shapeId="11440" r:id="rId179" name="Group Box 176">
              <controlPr defaultSize="0" autoFill="0" autoPict="0">
                <anchor moveWithCells="1">
                  <from>
                    <xdr:col>6</xdr:col>
                    <xdr:colOff>66675</xdr:colOff>
                    <xdr:row>35</xdr:row>
                    <xdr:rowOff>38100</xdr:rowOff>
                  </from>
                  <to>
                    <xdr:col>7</xdr:col>
                    <xdr:colOff>0</xdr:colOff>
                    <xdr:row>35</xdr:row>
                    <xdr:rowOff>371475</xdr:rowOff>
                  </to>
                </anchor>
              </controlPr>
            </control>
          </mc:Choice>
        </mc:AlternateContent>
        <mc:AlternateContent xmlns:mc="http://schemas.openxmlformats.org/markup-compatibility/2006">
          <mc:Choice Requires="x14">
            <control shapeId="11441" r:id="rId180" name="Group Box 177">
              <controlPr defaultSize="0" autoFill="0" autoPict="0">
                <anchor moveWithCells="1">
                  <from>
                    <xdr:col>6</xdr:col>
                    <xdr:colOff>66675</xdr:colOff>
                    <xdr:row>36</xdr:row>
                    <xdr:rowOff>38100</xdr:rowOff>
                  </from>
                  <to>
                    <xdr:col>7</xdr:col>
                    <xdr:colOff>0</xdr:colOff>
                    <xdr:row>36</xdr:row>
                    <xdr:rowOff>371475</xdr:rowOff>
                  </to>
                </anchor>
              </controlPr>
            </control>
          </mc:Choice>
        </mc:AlternateContent>
        <mc:AlternateContent xmlns:mc="http://schemas.openxmlformats.org/markup-compatibility/2006">
          <mc:Choice Requires="x14">
            <control shapeId="11442" r:id="rId181" name="Group Box 178">
              <controlPr defaultSize="0" autoFill="0" autoPict="0">
                <anchor moveWithCells="1">
                  <from>
                    <xdr:col>6</xdr:col>
                    <xdr:colOff>66675</xdr:colOff>
                    <xdr:row>37</xdr:row>
                    <xdr:rowOff>38100</xdr:rowOff>
                  </from>
                  <to>
                    <xdr:col>7</xdr:col>
                    <xdr:colOff>0</xdr:colOff>
                    <xdr:row>37</xdr:row>
                    <xdr:rowOff>371475</xdr:rowOff>
                  </to>
                </anchor>
              </controlPr>
            </control>
          </mc:Choice>
        </mc:AlternateContent>
        <mc:AlternateContent xmlns:mc="http://schemas.openxmlformats.org/markup-compatibility/2006">
          <mc:Choice Requires="x14">
            <control shapeId="11443" r:id="rId182" name="Group Box 179">
              <controlPr defaultSize="0" autoFill="0" autoPict="0">
                <anchor moveWithCells="1">
                  <from>
                    <xdr:col>6</xdr:col>
                    <xdr:colOff>66675</xdr:colOff>
                    <xdr:row>38</xdr:row>
                    <xdr:rowOff>38100</xdr:rowOff>
                  </from>
                  <to>
                    <xdr:col>7</xdr:col>
                    <xdr:colOff>0</xdr:colOff>
                    <xdr:row>38</xdr:row>
                    <xdr:rowOff>371475</xdr:rowOff>
                  </to>
                </anchor>
              </controlPr>
            </control>
          </mc:Choice>
        </mc:AlternateContent>
        <mc:AlternateContent xmlns:mc="http://schemas.openxmlformats.org/markup-compatibility/2006">
          <mc:Choice Requires="x14">
            <control shapeId="11444" r:id="rId183" name="Group Box 180">
              <controlPr defaultSize="0" autoFill="0" autoPict="0">
                <anchor moveWithCells="1">
                  <from>
                    <xdr:col>6</xdr:col>
                    <xdr:colOff>66675</xdr:colOff>
                    <xdr:row>39</xdr:row>
                    <xdr:rowOff>38100</xdr:rowOff>
                  </from>
                  <to>
                    <xdr:col>7</xdr:col>
                    <xdr:colOff>0</xdr:colOff>
                    <xdr:row>39</xdr:row>
                    <xdr:rowOff>371475</xdr:rowOff>
                  </to>
                </anchor>
              </controlPr>
            </control>
          </mc:Choice>
        </mc:AlternateContent>
        <mc:AlternateContent xmlns:mc="http://schemas.openxmlformats.org/markup-compatibility/2006">
          <mc:Choice Requires="x14">
            <control shapeId="11445" r:id="rId184" name="Group Box 181">
              <controlPr defaultSize="0" autoFill="0" autoPict="0">
                <anchor moveWithCells="1">
                  <from>
                    <xdr:col>6</xdr:col>
                    <xdr:colOff>66675</xdr:colOff>
                    <xdr:row>40</xdr:row>
                    <xdr:rowOff>38100</xdr:rowOff>
                  </from>
                  <to>
                    <xdr:col>7</xdr:col>
                    <xdr:colOff>0</xdr:colOff>
                    <xdr:row>40</xdr:row>
                    <xdr:rowOff>371475</xdr:rowOff>
                  </to>
                </anchor>
              </controlPr>
            </control>
          </mc:Choice>
        </mc:AlternateContent>
        <mc:AlternateContent xmlns:mc="http://schemas.openxmlformats.org/markup-compatibility/2006">
          <mc:Choice Requires="x14">
            <control shapeId="11446" r:id="rId185" name="Group Box 182">
              <controlPr defaultSize="0" autoFill="0" autoPict="0">
                <anchor moveWithCells="1">
                  <from>
                    <xdr:col>6</xdr:col>
                    <xdr:colOff>66675</xdr:colOff>
                    <xdr:row>41</xdr:row>
                    <xdr:rowOff>38100</xdr:rowOff>
                  </from>
                  <to>
                    <xdr:col>7</xdr:col>
                    <xdr:colOff>0</xdr:colOff>
                    <xdr:row>41</xdr:row>
                    <xdr:rowOff>371475</xdr:rowOff>
                  </to>
                </anchor>
              </controlPr>
            </control>
          </mc:Choice>
        </mc:AlternateContent>
        <mc:AlternateContent xmlns:mc="http://schemas.openxmlformats.org/markup-compatibility/2006">
          <mc:Choice Requires="x14">
            <control shapeId="11447" r:id="rId186" name="Group Box 183">
              <controlPr defaultSize="0" autoFill="0" autoPict="0">
                <anchor moveWithCells="1">
                  <from>
                    <xdr:col>6</xdr:col>
                    <xdr:colOff>66675</xdr:colOff>
                    <xdr:row>42</xdr:row>
                    <xdr:rowOff>38100</xdr:rowOff>
                  </from>
                  <to>
                    <xdr:col>7</xdr:col>
                    <xdr:colOff>0</xdr:colOff>
                    <xdr:row>42</xdr:row>
                    <xdr:rowOff>371475</xdr:rowOff>
                  </to>
                </anchor>
              </controlPr>
            </control>
          </mc:Choice>
        </mc:AlternateContent>
        <mc:AlternateContent xmlns:mc="http://schemas.openxmlformats.org/markup-compatibility/2006">
          <mc:Choice Requires="x14">
            <control shapeId="11448" r:id="rId187" name="Group Box 184">
              <controlPr defaultSize="0" autoFill="0" autoPict="0">
                <anchor moveWithCells="1">
                  <from>
                    <xdr:col>6</xdr:col>
                    <xdr:colOff>66675</xdr:colOff>
                    <xdr:row>43</xdr:row>
                    <xdr:rowOff>38100</xdr:rowOff>
                  </from>
                  <to>
                    <xdr:col>7</xdr:col>
                    <xdr:colOff>0</xdr:colOff>
                    <xdr:row>43</xdr:row>
                    <xdr:rowOff>371475</xdr:rowOff>
                  </to>
                </anchor>
              </controlPr>
            </control>
          </mc:Choice>
        </mc:AlternateContent>
        <mc:AlternateContent xmlns:mc="http://schemas.openxmlformats.org/markup-compatibility/2006">
          <mc:Choice Requires="x14">
            <control shapeId="11449" r:id="rId188" name="Group Box 185">
              <controlPr defaultSize="0" autoFill="0" autoPict="0">
                <anchor moveWithCells="1">
                  <from>
                    <xdr:col>6</xdr:col>
                    <xdr:colOff>66675</xdr:colOff>
                    <xdr:row>44</xdr:row>
                    <xdr:rowOff>38100</xdr:rowOff>
                  </from>
                  <to>
                    <xdr:col>7</xdr:col>
                    <xdr:colOff>0</xdr:colOff>
                    <xdr:row>44</xdr:row>
                    <xdr:rowOff>371475</xdr:rowOff>
                  </to>
                </anchor>
              </controlPr>
            </control>
          </mc:Choice>
        </mc:AlternateContent>
        <mc:AlternateContent xmlns:mc="http://schemas.openxmlformats.org/markup-compatibility/2006">
          <mc:Choice Requires="x14">
            <control shapeId="11450" r:id="rId189" name="Group Box 186">
              <controlPr defaultSize="0" autoFill="0" autoPict="0">
                <anchor moveWithCells="1">
                  <from>
                    <xdr:col>6</xdr:col>
                    <xdr:colOff>66675</xdr:colOff>
                    <xdr:row>45</xdr:row>
                    <xdr:rowOff>38100</xdr:rowOff>
                  </from>
                  <to>
                    <xdr:col>7</xdr:col>
                    <xdr:colOff>0</xdr:colOff>
                    <xdr:row>45</xdr:row>
                    <xdr:rowOff>371475</xdr:rowOff>
                  </to>
                </anchor>
              </controlPr>
            </control>
          </mc:Choice>
        </mc:AlternateContent>
        <mc:AlternateContent xmlns:mc="http://schemas.openxmlformats.org/markup-compatibility/2006">
          <mc:Choice Requires="x14">
            <control shapeId="11451" r:id="rId190" name="Group Box 187">
              <controlPr defaultSize="0" autoFill="0" autoPict="0">
                <anchor moveWithCells="1">
                  <from>
                    <xdr:col>6</xdr:col>
                    <xdr:colOff>66675</xdr:colOff>
                    <xdr:row>46</xdr:row>
                    <xdr:rowOff>38100</xdr:rowOff>
                  </from>
                  <to>
                    <xdr:col>7</xdr:col>
                    <xdr:colOff>0</xdr:colOff>
                    <xdr:row>46</xdr:row>
                    <xdr:rowOff>371475</xdr:rowOff>
                  </to>
                </anchor>
              </controlPr>
            </control>
          </mc:Choice>
        </mc:AlternateContent>
        <mc:AlternateContent xmlns:mc="http://schemas.openxmlformats.org/markup-compatibility/2006">
          <mc:Choice Requires="x14">
            <control shapeId="11452" r:id="rId191" name="Group Box 188">
              <controlPr defaultSize="0" autoFill="0" autoPict="0">
                <anchor moveWithCells="1">
                  <from>
                    <xdr:col>6</xdr:col>
                    <xdr:colOff>66675</xdr:colOff>
                    <xdr:row>47</xdr:row>
                    <xdr:rowOff>38100</xdr:rowOff>
                  </from>
                  <to>
                    <xdr:col>7</xdr:col>
                    <xdr:colOff>0</xdr:colOff>
                    <xdr:row>47</xdr:row>
                    <xdr:rowOff>371475</xdr:rowOff>
                  </to>
                </anchor>
              </controlPr>
            </control>
          </mc:Choice>
        </mc:AlternateContent>
        <mc:AlternateContent xmlns:mc="http://schemas.openxmlformats.org/markup-compatibility/2006">
          <mc:Choice Requires="x14">
            <control shapeId="11453" r:id="rId192" name="Group Box 189">
              <controlPr defaultSize="0" autoFill="0" autoPict="0">
                <anchor moveWithCells="1">
                  <from>
                    <xdr:col>6</xdr:col>
                    <xdr:colOff>66675</xdr:colOff>
                    <xdr:row>48</xdr:row>
                    <xdr:rowOff>38100</xdr:rowOff>
                  </from>
                  <to>
                    <xdr:col>7</xdr:col>
                    <xdr:colOff>0</xdr:colOff>
                    <xdr:row>48</xdr:row>
                    <xdr:rowOff>371475</xdr:rowOff>
                  </to>
                </anchor>
              </controlPr>
            </control>
          </mc:Choice>
        </mc:AlternateContent>
        <mc:AlternateContent xmlns:mc="http://schemas.openxmlformats.org/markup-compatibility/2006">
          <mc:Choice Requires="x14">
            <control shapeId="11454" r:id="rId193" name="Group Box 190">
              <controlPr defaultSize="0" autoFill="0" autoPict="0">
                <anchor moveWithCells="1">
                  <from>
                    <xdr:col>6</xdr:col>
                    <xdr:colOff>66675</xdr:colOff>
                    <xdr:row>49</xdr:row>
                    <xdr:rowOff>38100</xdr:rowOff>
                  </from>
                  <to>
                    <xdr:col>7</xdr:col>
                    <xdr:colOff>0</xdr:colOff>
                    <xdr:row>49</xdr:row>
                    <xdr:rowOff>371475</xdr:rowOff>
                  </to>
                </anchor>
              </controlPr>
            </control>
          </mc:Choice>
        </mc:AlternateContent>
        <mc:AlternateContent xmlns:mc="http://schemas.openxmlformats.org/markup-compatibility/2006">
          <mc:Choice Requires="x14">
            <control shapeId="11455" r:id="rId194" name="Group Box 191">
              <controlPr defaultSize="0" autoFill="0" autoPict="0">
                <anchor moveWithCells="1">
                  <from>
                    <xdr:col>6</xdr:col>
                    <xdr:colOff>66675</xdr:colOff>
                    <xdr:row>50</xdr:row>
                    <xdr:rowOff>38100</xdr:rowOff>
                  </from>
                  <to>
                    <xdr:col>7</xdr:col>
                    <xdr:colOff>0</xdr:colOff>
                    <xdr:row>50</xdr:row>
                    <xdr:rowOff>371475</xdr:rowOff>
                  </to>
                </anchor>
              </controlPr>
            </control>
          </mc:Choice>
        </mc:AlternateContent>
        <mc:AlternateContent xmlns:mc="http://schemas.openxmlformats.org/markup-compatibility/2006">
          <mc:Choice Requires="x14">
            <control shapeId="11456" r:id="rId195" name="Group Box 192">
              <controlPr defaultSize="0" autoFill="0" autoPict="0">
                <anchor moveWithCells="1">
                  <from>
                    <xdr:col>6</xdr:col>
                    <xdr:colOff>66675</xdr:colOff>
                    <xdr:row>51</xdr:row>
                    <xdr:rowOff>38100</xdr:rowOff>
                  </from>
                  <to>
                    <xdr:col>7</xdr:col>
                    <xdr:colOff>0</xdr:colOff>
                    <xdr:row>51</xdr:row>
                    <xdr:rowOff>371475</xdr:rowOff>
                  </to>
                </anchor>
              </controlPr>
            </control>
          </mc:Choice>
        </mc:AlternateContent>
        <mc:AlternateContent xmlns:mc="http://schemas.openxmlformats.org/markup-compatibility/2006">
          <mc:Choice Requires="x14">
            <control shapeId="11457" r:id="rId196" name="Group Box 193">
              <controlPr defaultSize="0" autoFill="0" autoPict="0">
                <anchor moveWithCells="1">
                  <from>
                    <xdr:col>6</xdr:col>
                    <xdr:colOff>66675</xdr:colOff>
                    <xdr:row>52</xdr:row>
                    <xdr:rowOff>38100</xdr:rowOff>
                  </from>
                  <to>
                    <xdr:col>7</xdr:col>
                    <xdr:colOff>0</xdr:colOff>
                    <xdr:row>52</xdr:row>
                    <xdr:rowOff>371475</xdr:rowOff>
                  </to>
                </anchor>
              </controlPr>
            </control>
          </mc:Choice>
        </mc:AlternateContent>
        <mc:AlternateContent xmlns:mc="http://schemas.openxmlformats.org/markup-compatibility/2006">
          <mc:Choice Requires="x14">
            <control shapeId="11458" r:id="rId197" name="Group Box 194">
              <controlPr defaultSize="0" autoFill="0" autoPict="0">
                <anchor moveWithCells="1">
                  <from>
                    <xdr:col>6</xdr:col>
                    <xdr:colOff>66675</xdr:colOff>
                    <xdr:row>53</xdr:row>
                    <xdr:rowOff>38100</xdr:rowOff>
                  </from>
                  <to>
                    <xdr:col>7</xdr:col>
                    <xdr:colOff>0</xdr:colOff>
                    <xdr:row>53</xdr:row>
                    <xdr:rowOff>371475</xdr:rowOff>
                  </to>
                </anchor>
              </controlPr>
            </control>
          </mc:Choice>
        </mc:AlternateContent>
        <mc:AlternateContent xmlns:mc="http://schemas.openxmlformats.org/markup-compatibility/2006">
          <mc:Choice Requires="x14">
            <control shapeId="11459" r:id="rId198" name="Group Box 195">
              <controlPr defaultSize="0" autoFill="0" autoPict="0">
                <anchor moveWithCells="1">
                  <from>
                    <xdr:col>6</xdr:col>
                    <xdr:colOff>66675</xdr:colOff>
                    <xdr:row>54</xdr:row>
                    <xdr:rowOff>38100</xdr:rowOff>
                  </from>
                  <to>
                    <xdr:col>7</xdr:col>
                    <xdr:colOff>0</xdr:colOff>
                    <xdr:row>54</xdr:row>
                    <xdr:rowOff>371475</xdr:rowOff>
                  </to>
                </anchor>
              </controlPr>
            </control>
          </mc:Choice>
        </mc:AlternateContent>
        <mc:AlternateContent xmlns:mc="http://schemas.openxmlformats.org/markup-compatibility/2006">
          <mc:Choice Requires="x14">
            <control shapeId="11460" r:id="rId199" name="Group Box 196">
              <controlPr defaultSize="0" autoFill="0" autoPict="0">
                <anchor moveWithCells="1">
                  <from>
                    <xdr:col>6</xdr:col>
                    <xdr:colOff>66675</xdr:colOff>
                    <xdr:row>55</xdr:row>
                    <xdr:rowOff>38100</xdr:rowOff>
                  </from>
                  <to>
                    <xdr:col>7</xdr:col>
                    <xdr:colOff>0</xdr:colOff>
                    <xdr:row>55</xdr:row>
                    <xdr:rowOff>371475</xdr:rowOff>
                  </to>
                </anchor>
              </controlPr>
            </control>
          </mc:Choice>
        </mc:AlternateContent>
        <mc:AlternateContent xmlns:mc="http://schemas.openxmlformats.org/markup-compatibility/2006">
          <mc:Choice Requires="x14">
            <control shapeId="11461" r:id="rId200" name="Group Box 197">
              <controlPr defaultSize="0" autoFill="0" autoPict="0">
                <anchor moveWithCells="1">
                  <from>
                    <xdr:col>6</xdr:col>
                    <xdr:colOff>66675</xdr:colOff>
                    <xdr:row>56</xdr:row>
                    <xdr:rowOff>38100</xdr:rowOff>
                  </from>
                  <to>
                    <xdr:col>7</xdr:col>
                    <xdr:colOff>0</xdr:colOff>
                    <xdr:row>56</xdr:row>
                    <xdr:rowOff>371475</xdr:rowOff>
                  </to>
                </anchor>
              </controlPr>
            </control>
          </mc:Choice>
        </mc:AlternateContent>
        <mc:AlternateContent xmlns:mc="http://schemas.openxmlformats.org/markup-compatibility/2006">
          <mc:Choice Requires="x14">
            <control shapeId="11462" r:id="rId201" name="Group Box 198">
              <controlPr defaultSize="0" autoFill="0" autoPict="0">
                <anchor moveWithCells="1">
                  <from>
                    <xdr:col>6</xdr:col>
                    <xdr:colOff>66675</xdr:colOff>
                    <xdr:row>57</xdr:row>
                    <xdr:rowOff>38100</xdr:rowOff>
                  </from>
                  <to>
                    <xdr:col>7</xdr:col>
                    <xdr:colOff>0</xdr:colOff>
                    <xdr:row>57</xdr:row>
                    <xdr:rowOff>371475</xdr:rowOff>
                  </to>
                </anchor>
              </controlPr>
            </control>
          </mc:Choice>
        </mc:AlternateContent>
      </controls>
    </mc:Choice>
  </mc:AlternateContent>
  <tableParts count="1">
    <tablePart r:id="rId20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1"/>
  <sheetViews>
    <sheetView view="pageLayout" zoomScale="70" zoomScaleNormal="100" zoomScalePageLayoutView="70" workbookViewId="0">
      <selection activeCell="L62" sqref="L62:T64"/>
    </sheetView>
  </sheetViews>
  <sheetFormatPr defaultColWidth="9" defaultRowHeight="13.5" x14ac:dyDescent="0.4"/>
  <cols>
    <col min="1" max="1" width="4.625" style="63" customWidth="1"/>
    <col min="2" max="8" width="3.25" style="63" customWidth="1"/>
    <col min="9" max="21" width="3.125" style="63" customWidth="1"/>
    <col min="22" max="30" width="4.125" style="63" customWidth="1"/>
    <col min="31" max="38" width="4.625" style="63" customWidth="1"/>
    <col min="39" max="224" width="2.5" style="63" customWidth="1"/>
    <col min="225" max="16384" width="9" style="63"/>
  </cols>
  <sheetData>
    <row r="1" spans="1:68" ht="25.5" customHeight="1" x14ac:dyDescent="0.4">
      <c r="B1" s="226" t="s">
        <v>74</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BO1" s="70"/>
      <c r="BP1" s="70"/>
    </row>
    <row r="2" spans="1:68" ht="4.5" customHeight="1" x14ac:dyDescent="0.4">
      <c r="A2" s="71"/>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BO2" s="70"/>
      <c r="BP2" s="70"/>
    </row>
    <row r="3" spans="1:68" ht="25.5" customHeight="1" x14ac:dyDescent="0.4">
      <c r="B3" s="226" t="s">
        <v>75</v>
      </c>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row>
    <row r="4" spans="1:68" ht="8.25" customHeight="1" thickBot="1" x14ac:dyDescent="0.4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row>
    <row r="5" spans="1:68" ht="20.25" customHeight="1" x14ac:dyDescent="0.4">
      <c r="B5" s="227" t="s">
        <v>77</v>
      </c>
      <c r="C5" s="228"/>
      <c r="D5" s="228"/>
      <c r="E5" s="228"/>
      <c r="F5" s="228"/>
      <c r="G5" s="228"/>
      <c r="H5" s="228"/>
      <c r="I5" s="228"/>
      <c r="J5" s="228"/>
      <c r="K5" s="228"/>
      <c r="L5" s="228"/>
      <c r="M5" s="228"/>
      <c r="N5" s="228"/>
      <c r="O5" s="228"/>
      <c r="P5" s="228"/>
      <c r="Q5" s="228"/>
      <c r="R5" s="228"/>
      <c r="S5" s="228"/>
      <c r="T5" s="228"/>
      <c r="U5" s="228"/>
      <c r="V5" s="228" t="s">
        <v>78</v>
      </c>
      <c r="W5" s="228"/>
      <c r="X5" s="228"/>
      <c r="Y5" s="228"/>
      <c r="Z5" s="228"/>
      <c r="AA5" s="228"/>
      <c r="AB5" s="228"/>
      <c r="AC5" s="228"/>
      <c r="AD5" s="228"/>
      <c r="AE5" s="231" t="s">
        <v>244</v>
      </c>
      <c r="AF5" s="232"/>
      <c r="AG5" s="232"/>
      <c r="AH5" s="232"/>
      <c r="AI5" s="234" t="s">
        <v>79</v>
      </c>
      <c r="AJ5" s="234"/>
      <c r="AK5" s="234"/>
      <c r="AL5" s="235"/>
    </row>
    <row r="6" spans="1:68" ht="20.25" customHeight="1" x14ac:dyDescent="0.4">
      <c r="B6" s="229"/>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3"/>
      <c r="AF6" s="233"/>
      <c r="AG6" s="233"/>
      <c r="AH6" s="233"/>
      <c r="AI6" s="236"/>
      <c r="AJ6" s="236"/>
      <c r="AK6" s="236"/>
      <c r="AL6" s="237"/>
    </row>
    <row r="7" spans="1:68" ht="17.25" customHeight="1" x14ac:dyDescent="0.4">
      <c r="B7" s="214" t="s">
        <v>80</v>
      </c>
      <c r="C7" s="215"/>
      <c r="D7" s="215"/>
      <c r="E7" s="215"/>
      <c r="F7" s="215"/>
      <c r="G7" s="215"/>
      <c r="H7" s="215"/>
      <c r="I7" s="240" t="s">
        <v>81</v>
      </c>
      <c r="J7" s="240"/>
      <c r="K7" s="240"/>
      <c r="L7" s="240"/>
      <c r="M7" s="240"/>
      <c r="N7" s="240"/>
      <c r="O7" s="240"/>
      <c r="P7" s="240"/>
      <c r="Q7" s="240"/>
      <c r="R7" s="240"/>
      <c r="S7" s="240"/>
      <c r="T7" s="240"/>
      <c r="U7" s="240"/>
      <c r="V7" s="169"/>
      <c r="W7" s="169"/>
      <c r="X7" s="169"/>
      <c r="Y7" s="169"/>
      <c r="Z7" s="169"/>
      <c r="AA7" s="169"/>
      <c r="AB7" s="169"/>
      <c r="AC7" s="169"/>
      <c r="AD7" s="169"/>
      <c r="AE7" s="171" t="s">
        <v>82</v>
      </c>
      <c r="AF7" s="183"/>
      <c r="AG7" s="183"/>
      <c r="AH7" s="183"/>
      <c r="AI7" s="184" t="s">
        <v>82</v>
      </c>
      <c r="AJ7" s="185"/>
      <c r="AK7" s="185"/>
      <c r="AL7" s="186"/>
    </row>
    <row r="8" spans="1:68" ht="17.25" customHeight="1" x14ac:dyDescent="0.4">
      <c r="B8" s="214" t="s">
        <v>83</v>
      </c>
      <c r="C8" s="215"/>
      <c r="D8" s="215"/>
      <c r="E8" s="215"/>
      <c r="F8" s="215"/>
      <c r="G8" s="215"/>
      <c r="H8" s="215"/>
      <c r="I8" s="240" t="s">
        <v>84</v>
      </c>
      <c r="J8" s="240"/>
      <c r="K8" s="240"/>
      <c r="L8" s="240"/>
      <c r="M8" s="240"/>
      <c r="N8" s="240"/>
      <c r="O8" s="240"/>
      <c r="P8" s="240"/>
      <c r="Q8" s="240"/>
      <c r="R8" s="240"/>
      <c r="S8" s="240"/>
      <c r="T8" s="240"/>
      <c r="U8" s="240"/>
      <c r="V8" s="169"/>
      <c r="W8" s="169"/>
      <c r="X8" s="169"/>
      <c r="Y8" s="169"/>
      <c r="Z8" s="169"/>
      <c r="AA8" s="169"/>
      <c r="AB8" s="169"/>
      <c r="AC8" s="169"/>
      <c r="AD8" s="169"/>
      <c r="AE8" s="171" t="s">
        <v>82</v>
      </c>
      <c r="AF8" s="183"/>
      <c r="AG8" s="183"/>
      <c r="AH8" s="183"/>
      <c r="AI8" s="184" t="s">
        <v>82</v>
      </c>
      <c r="AJ8" s="185"/>
      <c r="AK8" s="185"/>
      <c r="AL8" s="186"/>
    </row>
    <row r="9" spans="1:68" ht="17.25" customHeight="1" x14ac:dyDescent="0.4">
      <c r="B9" s="214" t="s">
        <v>85</v>
      </c>
      <c r="C9" s="215"/>
      <c r="D9" s="215"/>
      <c r="E9" s="215"/>
      <c r="F9" s="215"/>
      <c r="G9" s="215"/>
      <c r="H9" s="215"/>
      <c r="I9" s="238" t="s">
        <v>86</v>
      </c>
      <c r="J9" s="238"/>
      <c r="K9" s="238"/>
      <c r="L9" s="238"/>
      <c r="M9" s="238"/>
      <c r="N9" s="238"/>
      <c r="O9" s="238"/>
      <c r="P9" s="238"/>
      <c r="Q9" s="238"/>
      <c r="R9" s="238"/>
      <c r="S9" s="238"/>
      <c r="T9" s="238"/>
      <c r="U9" s="238"/>
      <c r="V9" s="204" t="s">
        <v>87</v>
      </c>
      <c r="W9" s="169"/>
      <c r="X9" s="169"/>
      <c r="Y9" s="169"/>
      <c r="Z9" s="169"/>
      <c r="AA9" s="169"/>
      <c r="AB9" s="169"/>
      <c r="AC9" s="169"/>
      <c r="AD9" s="169"/>
      <c r="AE9" s="171" t="s">
        <v>82</v>
      </c>
      <c r="AF9" s="171"/>
      <c r="AG9" s="171"/>
      <c r="AH9" s="171"/>
      <c r="AI9" s="184" t="s">
        <v>82</v>
      </c>
      <c r="AJ9" s="184"/>
      <c r="AK9" s="184"/>
      <c r="AL9" s="239"/>
    </row>
    <row r="10" spans="1:68" ht="17.25" customHeight="1" x14ac:dyDescent="0.4">
      <c r="B10" s="214"/>
      <c r="C10" s="215"/>
      <c r="D10" s="215"/>
      <c r="E10" s="215"/>
      <c r="F10" s="215"/>
      <c r="G10" s="215"/>
      <c r="H10" s="215"/>
      <c r="I10" s="187" t="s">
        <v>88</v>
      </c>
      <c r="J10" s="187"/>
      <c r="K10" s="187"/>
      <c r="L10" s="187"/>
      <c r="M10" s="187"/>
      <c r="N10" s="187"/>
      <c r="O10" s="187"/>
      <c r="P10" s="187"/>
      <c r="Q10" s="187"/>
      <c r="R10" s="187"/>
      <c r="S10" s="187"/>
      <c r="T10" s="187"/>
      <c r="U10" s="187"/>
      <c r="V10" s="169"/>
      <c r="W10" s="169"/>
      <c r="X10" s="169"/>
      <c r="Y10" s="169"/>
      <c r="Z10" s="169"/>
      <c r="AA10" s="169"/>
      <c r="AB10" s="169"/>
      <c r="AC10" s="169"/>
      <c r="AD10" s="169"/>
      <c r="AE10" s="171"/>
      <c r="AF10" s="171"/>
      <c r="AG10" s="171"/>
      <c r="AH10" s="171"/>
      <c r="AI10" s="184"/>
      <c r="AJ10" s="184"/>
      <c r="AK10" s="184"/>
      <c r="AL10" s="239"/>
    </row>
    <row r="11" spans="1:68" ht="17.25" customHeight="1" x14ac:dyDescent="0.4">
      <c r="B11" s="214" t="s">
        <v>89</v>
      </c>
      <c r="C11" s="215"/>
      <c r="D11" s="215"/>
      <c r="E11" s="215"/>
      <c r="F11" s="215"/>
      <c r="G11" s="215"/>
      <c r="H11" s="215"/>
      <c r="I11" s="192" t="s">
        <v>90</v>
      </c>
      <c r="J11" s="192"/>
      <c r="K11" s="192"/>
      <c r="L11" s="192"/>
      <c r="M11" s="192"/>
      <c r="N11" s="192"/>
      <c r="O11" s="192"/>
      <c r="P11" s="192"/>
      <c r="Q11" s="192"/>
      <c r="R11" s="192"/>
      <c r="S11" s="192"/>
      <c r="T11" s="192"/>
      <c r="U11" s="192"/>
      <c r="V11" s="169" t="s">
        <v>91</v>
      </c>
      <c r="W11" s="169"/>
      <c r="X11" s="169"/>
      <c r="Y11" s="169"/>
      <c r="Z11" s="169"/>
      <c r="AA11" s="169"/>
      <c r="AB11" s="169"/>
      <c r="AC11" s="169"/>
      <c r="AD11" s="169"/>
      <c r="AE11" s="171" t="s">
        <v>82</v>
      </c>
      <c r="AF11" s="183"/>
      <c r="AG11" s="183"/>
      <c r="AH11" s="183"/>
      <c r="AI11" s="184" t="s">
        <v>82</v>
      </c>
      <c r="AJ11" s="185"/>
      <c r="AK11" s="185"/>
      <c r="AL11" s="186"/>
    </row>
    <row r="12" spans="1:68" ht="17.25" customHeight="1" x14ac:dyDescent="0.4">
      <c r="B12" s="214" t="s">
        <v>92</v>
      </c>
      <c r="C12" s="215"/>
      <c r="D12" s="215"/>
      <c r="E12" s="215"/>
      <c r="F12" s="215"/>
      <c r="G12" s="215"/>
      <c r="H12" s="215"/>
      <c r="I12" s="182" t="s">
        <v>93</v>
      </c>
      <c r="J12" s="182"/>
      <c r="K12" s="182"/>
      <c r="L12" s="182"/>
      <c r="M12" s="182"/>
      <c r="N12" s="182"/>
      <c r="O12" s="182"/>
      <c r="P12" s="182"/>
      <c r="Q12" s="182"/>
      <c r="R12" s="182"/>
      <c r="S12" s="182"/>
      <c r="T12" s="182"/>
      <c r="U12" s="182"/>
      <c r="V12" s="169" t="s">
        <v>94</v>
      </c>
      <c r="W12" s="169"/>
      <c r="X12" s="169"/>
      <c r="Y12" s="169"/>
      <c r="Z12" s="169"/>
      <c r="AA12" s="169"/>
      <c r="AB12" s="169"/>
      <c r="AC12" s="169"/>
      <c r="AD12" s="169"/>
      <c r="AE12" s="171" t="s">
        <v>82</v>
      </c>
      <c r="AF12" s="183"/>
      <c r="AG12" s="183"/>
      <c r="AH12" s="183"/>
      <c r="AI12" s="184" t="s">
        <v>82</v>
      </c>
      <c r="AJ12" s="185"/>
      <c r="AK12" s="185"/>
      <c r="AL12" s="186"/>
    </row>
    <row r="13" spans="1:68" ht="17.25" customHeight="1" x14ac:dyDescent="0.4">
      <c r="B13" s="214"/>
      <c r="C13" s="215"/>
      <c r="D13" s="215"/>
      <c r="E13" s="215"/>
      <c r="F13" s="215"/>
      <c r="G13" s="215"/>
      <c r="H13" s="215"/>
      <c r="I13" s="187" t="s">
        <v>95</v>
      </c>
      <c r="J13" s="187"/>
      <c r="K13" s="187"/>
      <c r="L13" s="187"/>
      <c r="M13" s="187"/>
      <c r="N13" s="187"/>
      <c r="O13" s="187"/>
      <c r="P13" s="187"/>
      <c r="Q13" s="187"/>
      <c r="R13" s="187"/>
      <c r="S13" s="187"/>
      <c r="T13" s="187"/>
      <c r="U13" s="187"/>
      <c r="V13" s="169" t="s">
        <v>96</v>
      </c>
      <c r="W13" s="169"/>
      <c r="X13" s="169"/>
      <c r="Y13" s="169"/>
      <c r="Z13" s="169"/>
      <c r="AA13" s="169"/>
      <c r="AB13" s="169"/>
      <c r="AC13" s="169"/>
      <c r="AD13" s="169"/>
      <c r="AE13" s="171" t="s">
        <v>82</v>
      </c>
      <c r="AF13" s="183"/>
      <c r="AG13" s="183"/>
      <c r="AH13" s="183"/>
      <c r="AI13" s="185"/>
      <c r="AJ13" s="185"/>
      <c r="AK13" s="185"/>
      <c r="AL13" s="186"/>
    </row>
    <row r="14" spans="1:68" ht="17.25" customHeight="1" x14ac:dyDescent="0.4">
      <c r="B14" s="214" t="s">
        <v>97</v>
      </c>
      <c r="C14" s="215"/>
      <c r="D14" s="215"/>
      <c r="E14" s="215"/>
      <c r="F14" s="215"/>
      <c r="G14" s="215"/>
      <c r="H14" s="215"/>
      <c r="I14" s="192" t="s">
        <v>98</v>
      </c>
      <c r="J14" s="192"/>
      <c r="K14" s="192"/>
      <c r="L14" s="192"/>
      <c r="M14" s="192"/>
      <c r="N14" s="192"/>
      <c r="O14" s="192"/>
      <c r="P14" s="192"/>
      <c r="Q14" s="192"/>
      <c r="R14" s="192"/>
      <c r="S14" s="192"/>
      <c r="T14" s="192"/>
      <c r="U14" s="192"/>
      <c r="V14" s="169" t="s">
        <v>99</v>
      </c>
      <c r="W14" s="169"/>
      <c r="X14" s="169"/>
      <c r="Y14" s="169"/>
      <c r="Z14" s="169"/>
      <c r="AA14" s="169"/>
      <c r="AB14" s="169"/>
      <c r="AC14" s="169"/>
      <c r="AD14" s="169"/>
      <c r="AE14" s="171"/>
      <c r="AF14" s="183"/>
      <c r="AG14" s="183"/>
      <c r="AH14" s="183"/>
      <c r="AI14" s="184" t="s">
        <v>82</v>
      </c>
      <c r="AJ14" s="185"/>
      <c r="AK14" s="185"/>
      <c r="AL14" s="186"/>
    </row>
    <row r="15" spans="1:68" ht="17.25" customHeight="1" x14ac:dyDescent="0.4">
      <c r="B15" s="214"/>
      <c r="C15" s="215"/>
      <c r="D15" s="215"/>
      <c r="E15" s="215"/>
      <c r="F15" s="215"/>
      <c r="G15" s="215"/>
      <c r="H15" s="215"/>
      <c r="I15" s="193" t="s">
        <v>100</v>
      </c>
      <c r="J15" s="193"/>
      <c r="K15" s="193"/>
      <c r="L15" s="193"/>
      <c r="M15" s="193"/>
      <c r="N15" s="193"/>
      <c r="O15" s="193"/>
      <c r="P15" s="193"/>
      <c r="Q15" s="193"/>
      <c r="R15" s="193"/>
      <c r="S15" s="193"/>
      <c r="T15" s="193"/>
      <c r="U15" s="193"/>
      <c r="V15" s="169"/>
      <c r="W15" s="169"/>
      <c r="X15" s="169"/>
      <c r="Y15" s="169"/>
      <c r="Z15" s="169"/>
      <c r="AA15" s="169"/>
      <c r="AB15" s="169"/>
      <c r="AC15" s="169"/>
      <c r="AD15" s="169"/>
      <c r="AE15" s="171" t="s">
        <v>82</v>
      </c>
      <c r="AF15" s="171"/>
      <c r="AG15" s="171"/>
      <c r="AH15" s="171"/>
      <c r="AI15" s="185"/>
      <c r="AJ15" s="185"/>
      <c r="AK15" s="185"/>
      <c r="AL15" s="186"/>
    </row>
    <row r="16" spans="1:68" ht="17.25" customHeight="1" x14ac:dyDescent="0.4">
      <c r="B16" s="214"/>
      <c r="C16" s="215"/>
      <c r="D16" s="215"/>
      <c r="E16" s="215"/>
      <c r="F16" s="215"/>
      <c r="G16" s="215"/>
      <c r="H16" s="215"/>
      <c r="I16" s="225" t="s">
        <v>101</v>
      </c>
      <c r="J16" s="225"/>
      <c r="K16" s="225"/>
      <c r="L16" s="225"/>
      <c r="M16" s="225"/>
      <c r="N16" s="225"/>
      <c r="O16" s="225"/>
      <c r="P16" s="225"/>
      <c r="Q16" s="225"/>
      <c r="R16" s="225"/>
      <c r="S16" s="225"/>
      <c r="T16" s="225"/>
      <c r="U16" s="225"/>
      <c r="V16" s="169"/>
      <c r="W16" s="169"/>
      <c r="X16" s="169"/>
      <c r="Y16" s="169"/>
      <c r="Z16" s="169"/>
      <c r="AA16" s="169"/>
      <c r="AB16" s="169"/>
      <c r="AC16" s="169"/>
      <c r="AD16" s="169"/>
      <c r="AE16" s="171"/>
      <c r="AF16" s="171"/>
      <c r="AG16" s="171"/>
      <c r="AH16" s="171"/>
      <c r="AI16" s="185"/>
      <c r="AJ16" s="185"/>
      <c r="AK16" s="185"/>
      <c r="AL16" s="186"/>
    </row>
    <row r="17" spans="2:38" ht="17.25" customHeight="1" x14ac:dyDescent="0.4">
      <c r="B17" s="214" t="s">
        <v>102</v>
      </c>
      <c r="C17" s="215"/>
      <c r="D17" s="215"/>
      <c r="E17" s="215"/>
      <c r="F17" s="215"/>
      <c r="G17" s="215"/>
      <c r="H17" s="215"/>
      <c r="I17" s="192" t="s">
        <v>103</v>
      </c>
      <c r="J17" s="192"/>
      <c r="K17" s="192"/>
      <c r="L17" s="192"/>
      <c r="M17" s="192"/>
      <c r="N17" s="192"/>
      <c r="O17" s="192"/>
      <c r="P17" s="192"/>
      <c r="Q17" s="192"/>
      <c r="R17" s="192"/>
      <c r="S17" s="192"/>
      <c r="T17" s="192"/>
      <c r="U17" s="192"/>
      <c r="V17" s="204" t="s">
        <v>221</v>
      </c>
      <c r="W17" s="169"/>
      <c r="X17" s="169"/>
      <c r="Y17" s="169"/>
      <c r="Z17" s="169"/>
      <c r="AA17" s="169"/>
      <c r="AB17" s="169"/>
      <c r="AC17" s="169"/>
      <c r="AD17" s="169"/>
      <c r="AE17" s="171" t="s">
        <v>82</v>
      </c>
      <c r="AF17" s="183"/>
      <c r="AG17" s="183"/>
      <c r="AH17" s="183"/>
      <c r="AI17" s="184" t="s">
        <v>82</v>
      </c>
      <c r="AJ17" s="185"/>
      <c r="AK17" s="185"/>
      <c r="AL17" s="186"/>
    </row>
    <row r="18" spans="2:38" ht="17.25" customHeight="1" x14ac:dyDescent="0.4">
      <c r="B18" s="214"/>
      <c r="C18" s="215"/>
      <c r="D18" s="215"/>
      <c r="E18" s="215"/>
      <c r="F18" s="215"/>
      <c r="G18" s="215"/>
      <c r="H18" s="215"/>
      <c r="I18" s="192" t="s">
        <v>222</v>
      </c>
      <c r="J18" s="192"/>
      <c r="K18" s="192"/>
      <c r="L18" s="192"/>
      <c r="M18" s="192"/>
      <c r="N18" s="192"/>
      <c r="O18" s="192"/>
      <c r="P18" s="192"/>
      <c r="Q18" s="192"/>
      <c r="R18" s="192"/>
      <c r="S18" s="192"/>
      <c r="T18" s="192"/>
      <c r="U18" s="192"/>
      <c r="V18" s="169"/>
      <c r="W18" s="169"/>
      <c r="X18" s="169"/>
      <c r="Y18" s="169"/>
      <c r="Z18" s="169"/>
      <c r="AA18" s="169"/>
      <c r="AB18" s="169"/>
      <c r="AC18" s="169"/>
      <c r="AD18" s="169"/>
      <c r="AE18" s="171" t="s">
        <v>82</v>
      </c>
      <c r="AF18" s="183"/>
      <c r="AG18" s="183"/>
      <c r="AH18" s="183"/>
      <c r="AI18" s="185"/>
      <c r="AJ18" s="185"/>
      <c r="AK18" s="185"/>
      <c r="AL18" s="186"/>
    </row>
    <row r="19" spans="2:38" ht="17.25" customHeight="1" x14ac:dyDescent="0.4">
      <c r="B19" s="214"/>
      <c r="C19" s="215"/>
      <c r="D19" s="215"/>
      <c r="E19" s="215"/>
      <c r="F19" s="215"/>
      <c r="G19" s="215"/>
      <c r="H19" s="215"/>
      <c r="I19" s="192" t="s">
        <v>104</v>
      </c>
      <c r="J19" s="192"/>
      <c r="K19" s="192"/>
      <c r="L19" s="192"/>
      <c r="M19" s="192"/>
      <c r="N19" s="192"/>
      <c r="O19" s="192"/>
      <c r="P19" s="192"/>
      <c r="Q19" s="192"/>
      <c r="R19" s="192"/>
      <c r="S19" s="192"/>
      <c r="T19" s="192"/>
      <c r="U19" s="192"/>
      <c r="V19" s="169" t="s">
        <v>105</v>
      </c>
      <c r="W19" s="169"/>
      <c r="X19" s="169"/>
      <c r="Y19" s="169"/>
      <c r="Z19" s="169"/>
      <c r="AA19" s="169"/>
      <c r="AB19" s="169"/>
      <c r="AC19" s="169"/>
      <c r="AD19" s="169"/>
      <c r="AE19" s="171" t="s">
        <v>82</v>
      </c>
      <c r="AF19" s="183"/>
      <c r="AG19" s="183"/>
      <c r="AH19" s="183"/>
      <c r="AI19" s="185"/>
      <c r="AJ19" s="185"/>
      <c r="AK19" s="185"/>
      <c r="AL19" s="186"/>
    </row>
    <row r="20" spans="2:38" ht="17.25" customHeight="1" x14ac:dyDescent="0.4">
      <c r="B20" s="214" t="s">
        <v>106</v>
      </c>
      <c r="C20" s="215"/>
      <c r="D20" s="215"/>
      <c r="E20" s="215"/>
      <c r="F20" s="215"/>
      <c r="G20" s="215"/>
      <c r="H20" s="215"/>
      <c r="I20" s="192" t="s">
        <v>107</v>
      </c>
      <c r="J20" s="192"/>
      <c r="K20" s="192"/>
      <c r="L20" s="192"/>
      <c r="M20" s="192"/>
      <c r="N20" s="192"/>
      <c r="O20" s="192"/>
      <c r="P20" s="192"/>
      <c r="Q20" s="192"/>
      <c r="R20" s="192"/>
      <c r="S20" s="192"/>
      <c r="T20" s="192"/>
      <c r="U20" s="192"/>
      <c r="V20" s="169" t="s">
        <v>108</v>
      </c>
      <c r="W20" s="169"/>
      <c r="X20" s="169"/>
      <c r="Y20" s="169"/>
      <c r="Z20" s="169"/>
      <c r="AA20" s="169"/>
      <c r="AB20" s="169"/>
      <c r="AC20" s="169"/>
      <c r="AD20" s="169"/>
      <c r="AE20" s="171" t="s">
        <v>82</v>
      </c>
      <c r="AF20" s="183"/>
      <c r="AG20" s="183"/>
      <c r="AH20" s="183"/>
      <c r="AI20" s="184" t="s">
        <v>82</v>
      </c>
      <c r="AJ20" s="185"/>
      <c r="AK20" s="185"/>
      <c r="AL20" s="186"/>
    </row>
    <row r="21" spans="2:38" ht="17.25" customHeight="1" x14ac:dyDescent="0.4">
      <c r="B21" s="214" t="s">
        <v>109</v>
      </c>
      <c r="C21" s="215"/>
      <c r="D21" s="215"/>
      <c r="E21" s="215"/>
      <c r="F21" s="215"/>
      <c r="G21" s="215"/>
      <c r="H21" s="215"/>
      <c r="I21" s="192" t="s">
        <v>245</v>
      </c>
      <c r="J21" s="192"/>
      <c r="K21" s="192"/>
      <c r="L21" s="192"/>
      <c r="M21" s="192"/>
      <c r="N21" s="192"/>
      <c r="O21" s="192"/>
      <c r="P21" s="192"/>
      <c r="Q21" s="192"/>
      <c r="R21" s="192"/>
      <c r="S21" s="192"/>
      <c r="T21" s="192"/>
      <c r="U21" s="192"/>
      <c r="V21" s="169" t="s">
        <v>110</v>
      </c>
      <c r="W21" s="169"/>
      <c r="X21" s="169"/>
      <c r="Y21" s="169"/>
      <c r="Z21" s="169"/>
      <c r="AA21" s="169"/>
      <c r="AB21" s="169"/>
      <c r="AC21" s="169"/>
      <c r="AD21" s="169"/>
      <c r="AE21" s="171" t="s">
        <v>82</v>
      </c>
      <c r="AF21" s="183"/>
      <c r="AG21" s="183"/>
      <c r="AH21" s="183"/>
      <c r="AI21" s="185"/>
      <c r="AJ21" s="185"/>
      <c r="AK21" s="185"/>
      <c r="AL21" s="186"/>
    </row>
    <row r="22" spans="2:38" ht="33.75" customHeight="1" x14ac:dyDescent="0.4">
      <c r="B22" s="214" t="s">
        <v>111</v>
      </c>
      <c r="C22" s="215"/>
      <c r="D22" s="215"/>
      <c r="E22" s="215"/>
      <c r="F22" s="215"/>
      <c r="G22" s="215"/>
      <c r="H22" s="215"/>
      <c r="I22" s="192" t="s">
        <v>112</v>
      </c>
      <c r="J22" s="192"/>
      <c r="K22" s="192"/>
      <c r="L22" s="192"/>
      <c r="M22" s="192"/>
      <c r="N22" s="192"/>
      <c r="O22" s="192"/>
      <c r="P22" s="192"/>
      <c r="Q22" s="192"/>
      <c r="R22" s="192"/>
      <c r="S22" s="192"/>
      <c r="T22" s="192"/>
      <c r="U22" s="192"/>
      <c r="V22" s="204" t="s">
        <v>113</v>
      </c>
      <c r="W22" s="169"/>
      <c r="X22" s="169"/>
      <c r="Y22" s="169"/>
      <c r="Z22" s="169"/>
      <c r="AA22" s="169"/>
      <c r="AB22" s="169"/>
      <c r="AC22" s="169"/>
      <c r="AD22" s="169"/>
      <c r="AE22" s="171" t="s">
        <v>82</v>
      </c>
      <c r="AF22" s="183"/>
      <c r="AG22" s="183"/>
      <c r="AH22" s="183"/>
      <c r="AI22" s="184" t="s">
        <v>82</v>
      </c>
      <c r="AJ22" s="185"/>
      <c r="AK22" s="185"/>
      <c r="AL22" s="186"/>
    </row>
    <row r="23" spans="2:38" ht="17.25" customHeight="1" x14ac:dyDescent="0.4">
      <c r="B23" s="221" t="s">
        <v>117</v>
      </c>
      <c r="C23" s="222"/>
      <c r="D23" s="222"/>
      <c r="E23" s="222"/>
      <c r="F23" s="222"/>
      <c r="G23" s="222"/>
      <c r="H23" s="222"/>
      <c r="I23" s="192" t="s">
        <v>118</v>
      </c>
      <c r="J23" s="192"/>
      <c r="K23" s="192"/>
      <c r="L23" s="192"/>
      <c r="M23" s="192"/>
      <c r="N23" s="192"/>
      <c r="O23" s="192"/>
      <c r="P23" s="192"/>
      <c r="Q23" s="192"/>
      <c r="R23" s="192"/>
      <c r="S23" s="192"/>
      <c r="T23" s="192"/>
      <c r="U23" s="192"/>
      <c r="V23" s="204" t="s">
        <v>119</v>
      </c>
      <c r="W23" s="169"/>
      <c r="X23" s="169"/>
      <c r="Y23" s="169"/>
      <c r="Z23" s="169"/>
      <c r="AA23" s="169"/>
      <c r="AB23" s="169"/>
      <c r="AC23" s="169"/>
      <c r="AD23" s="169"/>
      <c r="AE23" s="171" t="s">
        <v>82</v>
      </c>
      <c r="AF23" s="183"/>
      <c r="AG23" s="183"/>
      <c r="AH23" s="183"/>
      <c r="AI23" s="185"/>
      <c r="AJ23" s="185"/>
      <c r="AK23" s="185"/>
      <c r="AL23" s="186"/>
    </row>
    <row r="24" spans="2:38" ht="17.25" customHeight="1" x14ac:dyDescent="0.4">
      <c r="B24" s="221"/>
      <c r="C24" s="222"/>
      <c r="D24" s="222"/>
      <c r="E24" s="222"/>
      <c r="F24" s="222"/>
      <c r="G24" s="222"/>
      <c r="H24" s="222"/>
      <c r="I24" s="192" t="s">
        <v>121</v>
      </c>
      <c r="J24" s="192"/>
      <c r="K24" s="192"/>
      <c r="L24" s="192"/>
      <c r="M24" s="192"/>
      <c r="N24" s="192"/>
      <c r="O24" s="192"/>
      <c r="P24" s="192"/>
      <c r="Q24" s="192"/>
      <c r="R24" s="192"/>
      <c r="S24" s="192"/>
      <c r="T24" s="192"/>
      <c r="U24" s="192"/>
      <c r="V24" s="169"/>
      <c r="W24" s="169"/>
      <c r="X24" s="169"/>
      <c r="Y24" s="169"/>
      <c r="Z24" s="169"/>
      <c r="AA24" s="169"/>
      <c r="AB24" s="169"/>
      <c r="AC24" s="169"/>
      <c r="AD24" s="169"/>
      <c r="AE24" s="171"/>
      <c r="AF24" s="183"/>
      <c r="AG24" s="183"/>
      <c r="AH24" s="183"/>
      <c r="AI24" s="184" t="s">
        <v>82</v>
      </c>
      <c r="AJ24" s="185"/>
      <c r="AK24" s="185"/>
      <c r="AL24" s="186"/>
    </row>
    <row r="25" spans="2:38" ht="17.25" customHeight="1" x14ac:dyDescent="0.4">
      <c r="B25" s="221" t="s">
        <v>124</v>
      </c>
      <c r="C25" s="222"/>
      <c r="D25" s="222"/>
      <c r="E25" s="222"/>
      <c r="F25" s="222"/>
      <c r="G25" s="222"/>
      <c r="H25" s="222"/>
      <c r="I25" s="192" t="s">
        <v>246</v>
      </c>
      <c r="J25" s="192"/>
      <c r="K25" s="192"/>
      <c r="L25" s="192"/>
      <c r="M25" s="192"/>
      <c r="N25" s="192"/>
      <c r="O25" s="192"/>
      <c r="P25" s="192"/>
      <c r="Q25" s="192"/>
      <c r="R25" s="192"/>
      <c r="S25" s="192"/>
      <c r="T25" s="192"/>
      <c r="U25" s="192"/>
      <c r="V25" s="204" t="s">
        <v>125</v>
      </c>
      <c r="W25" s="169"/>
      <c r="X25" s="169"/>
      <c r="Y25" s="169"/>
      <c r="Z25" s="169"/>
      <c r="AA25" s="169"/>
      <c r="AB25" s="169"/>
      <c r="AC25" s="169"/>
      <c r="AD25" s="169"/>
      <c r="AE25" s="223" t="s">
        <v>82</v>
      </c>
      <c r="AF25" s="195"/>
      <c r="AG25" s="195"/>
      <c r="AH25" s="196"/>
      <c r="AI25" s="173" t="s">
        <v>82</v>
      </c>
      <c r="AJ25" s="174"/>
      <c r="AK25" s="174"/>
      <c r="AL25" s="175"/>
    </row>
    <row r="26" spans="2:38" ht="17.25" customHeight="1" x14ac:dyDescent="0.4">
      <c r="B26" s="206" t="s">
        <v>127</v>
      </c>
      <c r="C26" s="165"/>
      <c r="D26" s="165"/>
      <c r="E26" s="165"/>
      <c r="F26" s="165"/>
      <c r="G26" s="165"/>
      <c r="H26" s="165"/>
      <c r="I26" s="224" t="s">
        <v>247</v>
      </c>
      <c r="J26" s="224"/>
      <c r="K26" s="224"/>
      <c r="L26" s="224"/>
      <c r="M26" s="224"/>
      <c r="N26" s="224"/>
      <c r="O26" s="224"/>
      <c r="P26" s="224"/>
      <c r="Q26" s="224"/>
      <c r="R26" s="224"/>
      <c r="S26" s="224"/>
      <c r="T26" s="224"/>
      <c r="U26" s="224"/>
      <c r="V26" s="169"/>
      <c r="W26" s="169"/>
      <c r="X26" s="169"/>
      <c r="Y26" s="169"/>
      <c r="Z26" s="169"/>
      <c r="AA26" s="169"/>
      <c r="AB26" s="169"/>
      <c r="AC26" s="169"/>
      <c r="AD26" s="169"/>
      <c r="AE26" s="197"/>
      <c r="AF26" s="198"/>
      <c r="AG26" s="198"/>
      <c r="AH26" s="199"/>
      <c r="AI26" s="200"/>
      <c r="AJ26" s="201"/>
      <c r="AK26" s="201"/>
      <c r="AL26" s="202"/>
    </row>
    <row r="27" spans="2:38" ht="34.5" customHeight="1" x14ac:dyDescent="0.4">
      <c r="B27" s="214" t="s">
        <v>131</v>
      </c>
      <c r="C27" s="215"/>
      <c r="D27" s="215"/>
      <c r="E27" s="215"/>
      <c r="F27" s="215"/>
      <c r="G27" s="215"/>
      <c r="H27" s="215"/>
      <c r="I27" s="192" t="s">
        <v>132</v>
      </c>
      <c r="J27" s="192"/>
      <c r="K27" s="192"/>
      <c r="L27" s="192"/>
      <c r="M27" s="192"/>
      <c r="N27" s="192"/>
      <c r="O27" s="192"/>
      <c r="P27" s="192"/>
      <c r="Q27" s="192"/>
      <c r="R27" s="192"/>
      <c r="S27" s="192"/>
      <c r="T27" s="192"/>
      <c r="U27" s="192"/>
      <c r="V27" s="204" t="s">
        <v>133</v>
      </c>
      <c r="W27" s="169"/>
      <c r="X27" s="169"/>
      <c r="Y27" s="169"/>
      <c r="Z27" s="169"/>
      <c r="AA27" s="169"/>
      <c r="AB27" s="169"/>
      <c r="AC27" s="169"/>
      <c r="AD27" s="169"/>
      <c r="AE27" s="171" t="s">
        <v>82</v>
      </c>
      <c r="AF27" s="183"/>
      <c r="AG27" s="183"/>
      <c r="AH27" s="183"/>
      <c r="AI27" s="185"/>
      <c r="AJ27" s="185"/>
      <c r="AK27" s="185"/>
      <c r="AL27" s="186"/>
    </row>
    <row r="28" spans="2:38" ht="34.5" customHeight="1" x14ac:dyDescent="0.4">
      <c r="B28" s="214" t="s">
        <v>135</v>
      </c>
      <c r="C28" s="215"/>
      <c r="D28" s="215"/>
      <c r="E28" s="215"/>
      <c r="F28" s="215"/>
      <c r="G28" s="215"/>
      <c r="H28" s="215"/>
      <c r="I28" s="192" t="s">
        <v>136</v>
      </c>
      <c r="J28" s="192"/>
      <c r="K28" s="192"/>
      <c r="L28" s="192"/>
      <c r="M28" s="192"/>
      <c r="N28" s="192"/>
      <c r="O28" s="192"/>
      <c r="P28" s="192"/>
      <c r="Q28" s="192"/>
      <c r="R28" s="192"/>
      <c r="S28" s="192"/>
      <c r="T28" s="192"/>
      <c r="U28" s="192"/>
      <c r="V28" s="169" t="s">
        <v>137</v>
      </c>
      <c r="W28" s="169"/>
      <c r="X28" s="169"/>
      <c r="Y28" s="169"/>
      <c r="Z28" s="169"/>
      <c r="AA28" s="169"/>
      <c r="AB28" s="169"/>
      <c r="AC28" s="169"/>
      <c r="AD28" s="169"/>
      <c r="AE28" s="216" t="s">
        <v>138</v>
      </c>
      <c r="AF28" s="217"/>
      <c r="AG28" s="217"/>
      <c r="AH28" s="217"/>
      <c r="AI28" s="218" t="s">
        <v>138</v>
      </c>
      <c r="AJ28" s="219"/>
      <c r="AK28" s="219"/>
      <c r="AL28" s="220"/>
    </row>
    <row r="29" spans="2:38" ht="17.25" customHeight="1" x14ac:dyDescent="0.4">
      <c r="B29" s="206" t="s">
        <v>142</v>
      </c>
      <c r="C29" s="165"/>
      <c r="D29" s="165"/>
      <c r="E29" s="165"/>
      <c r="F29" s="165"/>
      <c r="G29" s="165"/>
      <c r="H29" s="165"/>
      <c r="I29" s="192" t="s">
        <v>143</v>
      </c>
      <c r="J29" s="192"/>
      <c r="K29" s="192"/>
      <c r="L29" s="192"/>
      <c r="M29" s="192"/>
      <c r="N29" s="192"/>
      <c r="O29" s="192"/>
      <c r="P29" s="192"/>
      <c r="Q29" s="192"/>
      <c r="R29" s="192"/>
      <c r="S29" s="192"/>
      <c r="T29" s="192"/>
      <c r="U29" s="192"/>
      <c r="V29" s="169" t="s">
        <v>144</v>
      </c>
      <c r="W29" s="169"/>
      <c r="X29" s="169"/>
      <c r="Y29" s="169"/>
      <c r="Z29" s="169"/>
      <c r="AA29" s="169"/>
      <c r="AB29" s="169"/>
      <c r="AC29" s="169"/>
      <c r="AD29" s="169"/>
      <c r="AE29" s="171" t="s">
        <v>82</v>
      </c>
      <c r="AF29" s="183"/>
      <c r="AG29" s="183"/>
      <c r="AH29" s="183"/>
      <c r="AI29" s="185"/>
      <c r="AJ29" s="185"/>
      <c r="AK29" s="185"/>
      <c r="AL29" s="186"/>
    </row>
    <row r="30" spans="2:38" ht="17.25" customHeight="1" x14ac:dyDescent="0.4">
      <c r="B30" s="207" t="s">
        <v>145</v>
      </c>
      <c r="C30" s="165"/>
      <c r="D30" s="165"/>
      <c r="E30" s="165"/>
      <c r="F30" s="165"/>
      <c r="G30" s="165"/>
      <c r="H30" s="165"/>
      <c r="I30" s="208" t="s">
        <v>146</v>
      </c>
      <c r="J30" s="209"/>
      <c r="K30" s="209"/>
      <c r="L30" s="209"/>
      <c r="M30" s="209"/>
      <c r="N30" s="209"/>
      <c r="O30" s="209"/>
      <c r="P30" s="209"/>
      <c r="Q30" s="209"/>
      <c r="R30" s="209"/>
      <c r="S30" s="209"/>
      <c r="T30" s="209"/>
      <c r="U30" s="210"/>
      <c r="V30" s="169" t="s">
        <v>147</v>
      </c>
      <c r="W30" s="169"/>
      <c r="X30" s="169"/>
      <c r="Y30" s="169"/>
      <c r="Z30" s="169"/>
      <c r="AA30" s="169"/>
      <c r="AB30" s="169"/>
      <c r="AC30" s="169"/>
      <c r="AD30" s="169"/>
      <c r="AE30" s="194" t="s">
        <v>82</v>
      </c>
      <c r="AF30" s="195"/>
      <c r="AG30" s="195"/>
      <c r="AH30" s="196"/>
      <c r="AI30" s="173"/>
      <c r="AJ30" s="174"/>
      <c r="AK30" s="174"/>
      <c r="AL30" s="175"/>
    </row>
    <row r="31" spans="2:38" ht="17.25" customHeight="1" x14ac:dyDescent="0.4">
      <c r="B31" s="206"/>
      <c r="C31" s="165"/>
      <c r="D31" s="165"/>
      <c r="E31" s="165"/>
      <c r="F31" s="165"/>
      <c r="G31" s="165"/>
      <c r="H31" s="165"/>
      <c r="I31" s="211"/>
      <c r="J31" s="212"/>
      <c r="K31" s="212"/>
      <c r="L31" s="212"/>
      <c r="M31" s="212"/>
      <c r="N31" s="212"/>
      <c r="O31" s="212"/>
      <c r="P31" s="212"/>
      <c r="Q31" s="212"/>
      <c r="R31" s="212"/>
      <c r="S31" s="212"/>
      <c r="T31" s="212"/>
      <c r="U31" s="213"/>
      <c r="V31" s="169"/>
      <c r="W31" s="169"/>
      <c r="X31" s="169"/>
      <c r="Y31" s="169"/>
      <c r="Z31" s="169"/>
      <c r="AA31" s="169"/>
      <c r="AB31" s="169"/>
      <c r="AC31" s="169"/>
      <c r="AD31" s="169"/>
      <c r="AE31" s="197"/>
      <c r="AF31" s="198"/>
      <c r="AG31" s="198"/>
      <c r="AH31" s="199"/>
      <c r="AI31" s="200"/>
      <c r="AJ31" s="201"/>
      <c r="AK31" s="201"/>
      <c r="AL31" s="202"/>
    </row>
    <row r="32" spans="2:38" ht="17.25" customHeight="1" x14ac:dyDescent="0.4">
      <c r="B32" s="188" t="s">
        <v>152</v>
      </c>
      <c r="C32" s="165" t="s">
        <v>153</v>
      </c>
      <c r="D32" s="165"/>
      <c r="E32" s="165"/>
      <c r="F32" s="165"/>
      <c r="G32" s="165"/>
      <c r="H32" s="165"/>
      <c r="I32" s="182" t="s">
        <v>154</v>
      </c>
      <c r="J32" s="182"/>
      <c r="K32" s="182"/>
      <c r="L32" s="182"/>
      <c r="M32" s="182"/>
      <c r="N32" s="182"/>
      <c r="O32" s="182"/>
      <c r="P32" s="182"/>
      <c r="Q32" s="182"/>
      <c r="R32" s="182"/>
      <c r="S32" s="182"/>
      <c r="T32" s="182"/>
      <c r="U32" s="182"/>
      <c r="V32" s="169" t="s">
        <v>155</v>
      </c>
      <c r="W32" s="169"/>
      <c r="X32" s="169"/>
      <c r="Y32" s="169"/>
      <c r="Z32" s="169"/>
      <c r="AA32" s="169"/>
      <c r="AB32" s="169"/>
      <c r="AC32" s="169"/>
      <c r="AD32" s="169"/>
      <c r="AE32" s="171" t="s">
        <v>82</v>
      </c>
      <c r="AF32" s="183"/>
      <c r="AG32" s="183"/>
      <c r="AH32" s="183"/>
      <c r="AI32" s="184" t="s">
        <v>82</v>
      </c>
      <c r="AJ32" s="185"/>
      <c r="AK32" s="185"/>
      <c r="AL32" s="186"/>
    </row>
    <row r="33" spans="2:52" ht="17.25" customHeight="1" x14ac:dyDescent="0.4">
      <c r="B33" s="189"/>
      <c r="C33" s="165"/>
      <c r="D33" s="165"/>
      <c r="E33" s="165"/>
      <c r="F33" s="165"/>
      <c r="G33" s="165"/>
      <c r="H33" s="165"/>
      <c r="I33" s="205" t="s">
        <v>159</v>
      </c>
      <c r="J33" s="205"/>
      <c r="K33" s="205"/>
      <c r="L33" s="205"/>
      <c r="M33" s="205"/>
      <c r="N33" s="205"/>
      <c r="O33" s="205"/>
      <c r="P33" s="205"/>
      <c r="Q33" s="205"/>
      <c r="R33" s="205"/>
      <c r="S33" s="205"/>
      <c r="T33" s="205"/>
      <c r="U33" s="205"/>
      <c r="V33" s="169"/>
      <c r="W33" s="169"/>
      <c r="X33" s="169"/>
      <c r="Y33" s="169"/>
      <c r="Z33" s="169"/>
      <c r="AA33" s="169"/>
      <c r="AB33" s="169"/>
      <c r="AC33" s="169"/>
      <c r="AD33" s="169"/>
      <c r="AE33" s="171" t="s">
        <v>82</v>
      </c>
      <c r="AF33" s="183"/>
      <c r="AG33" s="183"/>
      <c r="AH33" s="183"/>
      <c r="AI33" s="185"/>
      <c r="AJ33" s="185"/>
      <c r="AK33" s="185"/>
      <c r="AL33" s="186"/>
    </row>
    <row r="34" spans="2:52" ht="17.25" customHeight="1" x14ac:dyDescent="0.4">
      <c r="B34" s="189"/>
      <c r="C34" s="165"/>
      <c r="D34" s="165"/>
      <c r="E34" s="165"/>
      <c r="F34" s="165"/>
      <c r="G34" s="165"/>
      <c r="H34" s="165"/>
      <c r="I34" s="205" t="s">
        <v>161</v>
      </c>
      <c r="J34" s="205"/>
      <c r="K34" s="205"/>
      <c r="L34" s="205"/>
      <c r="M34" s="205"/>
      <c r="N34" s="205"/>
      <c r="O34" s="205"/>
      <c r="P34" s="205"/>
      <c r="Q34" s="205"/>
      <c r="R34" s="205"/>
      <c r="S34" s="205"/>
      <c r="T34" s="205"/>
      <c r="U34" s="205"/>
      <c r="V34" s="169" t="s">
        <v>162</v>
      </c>
      <c r="W34" s="169"/>
      <c r="X34" s="169"/>
      <c r="Y34" s="169"/>
      <c r="Z34" s="169"/>
      <c r="AA34" s="169"/>
      <c r="AB34" s="169"/>
      <c r="AC34" s="169"/>
      <c r="AD34" s="169"/>
      <c r="AE34" s="171" t="s">
        <v>82</v>
      </c>
      <c r="AF34" s="183"/>
      <c r="AG34" s="183"/>
      <c r="AH34" s="183"/>
      <c r="AI34" s="184" t="s">
        <v>82</v>
      </c>
      <c r="AJ34" s="185"/>
      <c r="AK34" s="185"/>
      <c r="AL34" s="186"/>
    </row>
    <row r="35" spans="2:52" ht="34.5" customHeight="1" x14ac:dyDescent="0.4">
      <c r="B35" s="189"/>
      <c r="C35" s="165"/>
      <c r="D35" s="165"/>
      <c r="E35" s="165"/>
      <c r="F35" s="165"/>
      <c r="G35" s="165"/>
      <c r="H35" s="165"/>
      <c r="I35" s="203" t="s">
        <v>164</v>
      </c>
      <c r="J35" s="203"/>
      <c r="K35" s="203"/>
      <c r="L35" s="203"/>
      <c r="M35" s="203"/>
      <c r="N35" s="203"/>
      <c r="O35" s="203"/>
      <c r="P35" s="203"/>
      <c r="Q35" s="203"/>
      <c r="R35" s="203"/>
      <c r="S35" s="203"/>
      <c r="T35" s="203"/>
      <c r="U35" s="203"/>
      <c r="V35" s="204" t="s">
        <v>165</v>
      </c>
      <c r="W35" s="169"/>
      <c r="X35" s="169"/>
      <c r="Y35" s="169"/>
      <c r="Z35" s="169"/>
      <c r="AA35" s="169"/>
      <c r="AB35" s="169"/>
      <c r="AC35" s="169"/>
      <c r="AD35" s="169"/>
      <c r="AE35" s="171" t="s">
        <v>82</v>
      </c>
      <c r="AF35" s="183"/>
      <c r="AG35" s="183"/>
      <c r="AH35" s="183"/>
      <c r="AI35" s="185"/>
      <c r="AJ35" s="185"/>
      <c r="AK35" s="185"/>
      <c r="AL35" s="186"/>
    </row>
    <row r="36" spans="2:52" ht="17.25" customHeight="1" x14ac:dyDescent="0.4">
      <c r="B36" s="189"/>
      <c r="C36" s="164" t="s">
        <v>166</v>
      </c>
      <c r="D36" s="165"/>
      <c r="E36" s="165"/>
      <c r="F36" s="165"/>
      <c r="G36" s="165"/>
      <c r="H36" s="165"/>
      <c r="I36" s="192" t="s">
        <v>167</v>
      </c>
      <c r="J36" s="192"/>
      <c r="K36" s="192"/>
      <c r="L36" s="192"/>
      <c r="M36" s="192"/>
      <c r="N36" s="192"/>
      <c r="O36" s="192"/>
      <c r="P36" s="192"/>
      <c r="Q36" s="192"/>
      <c r="R36" s="192"/>
      <c r="S36" s="192"/>
      <c r="T36" s="192"/>
      <c r="U36" s="192"/>
      <c r="V36" s="169" t="s">
        <v>168</v>
      </c>
      <c r="W36" s="169"/>
      <c r="X36" s="169"/>
      <c r="Y36" s="169"/>
      <c r="Z36" s="169"/>
      <c r="AA36" s="169"/>
      <c r="AB36" s="169"/>
      <c r="AC36" s="169"/>
      <c r="AD36" s="169"/>
      <c r="AE36" s="171" t="s">
        <v>82</v>
      </c>
      <c r="AF36" s="183"/>
      <c r="AG36" s="183"/>
      <c r="AH36" s="183"/>
      <c r="AI36" s="184" t="s">
        <v>82</v>
      </c>
      <c r="AJ36" s="185"/>
      <c r="AK36" s="185"/>
      <c r="AL36" s="186"/>
    </row>
    <row r="37" spans="2:52" ht="17.25" customHeight="1" x14ac:dyDescent="0.4">
      <c r="B37" s="189"/>
      <c r="C37" s="165"/>
      <c r="D37" s="165"/>
      <c r="E37" s="165"/>
      <c r="F37" s="165"/>
      <c r="G37" s="165"/>
      <c r="H37" s="165"/>
      <c r="I37" s="192" t="s">
        <v>170</v>
      </c>
      <c r="J37" s="192"/>
      <c r="K37" s="192"/>
      <c r="L37" s="192"/>
      <c r="M37" s="192"/>
      <c r="N37" s="192"/>
      <c r="O37" s="192"/>
      <c r="P37" s="192"/>
      <c r="Q37" s="192"/>
      <c r="R37" s="192"/>
      <c r="S37" s="192"/>
      <c r="T37" s="192"/>
      <c r="U37" s="192"/>
      <c r="V37" s="169"/>
      <c r="W37" s="169"/>
      <c r="X37" s="169"/>
      <c r="Y37" s="169"/>
      <c r="Z37" s="169"/>
      <c r="AA37" s="169"/>
      <c r="AB37" s="169"/>
      <c r="AC37" s="169"/>
      <c r="AD37" s="169"/>
      <c r="AE37" s="171" t="s">
        <v>82</v>
      </c>
      <c r="AF37" s="183"/>
      <c r="AG37" s="183"/>
      <c r="AH37" s="183"/>
      <c r="AI37" s="185"/>
      <c r="AJ37" s="185"/>
      <c r="AK37" s="185"/>
      <c r="AL37" s="186"/>
    </row>
    <row r="38" spans="2:52" ht="17.25" customHeight="1" x14ac:dyDescent="0.4">
      <c r="B38" s="189"/>
      <c r="C38" s="165" t="s">
        <v>172</v>
      </c>
      <c r="D38" s="165"/>
      <c r="E38" s="165"/>
      <c r="F38" s="165"/>
      <c r="G38" s="165"/>
      <c r="H38" s="165"/>
      <c r="I38" s="192" t="s">
        <v>173</v>
      </c>
      <c r="J38" s="192"/>
      <c r="K38" s="192"/>
      <c r="L38" s="192"/>
      <c r="M38" s="192"/>
      <c r="N38" s="192"/>
      <c r="O38" s="192"/>
      <c r="P38" s="192"/>
      <c r="Q38" s="192"/>
      <c r="R38" s="192"/>
      <c r="S38" s="192"/>
      <c r="T38" s="192"/>
      <c r="U38" s="192"/>
      <c r="V38" s="169" t="s">
        <v>174</v>
      </c>
      <c r="W38" s="169"/>
      <c r="X38" s="169"/>
      <c r="Y38" s="169"/>
      <c r="Z38" s="169"/>
      <c r="AA38" s="169"/>
      <c r="AB38" s="169"/>
      <c r="AC38" s="169"/>
      <c r="AD38" s="169"/>
      <c r="AE38" s="171" t="s">
        <v>82</v>
      </c>
      <c r="AF38" s="183"/>
      <c r="AG38" s="183"/>
      <c r="AH38" s="183"/>
      <c r="AI38" s="185"/>
      <c r="AJ38" s="185"/>
      <c r="AK38" s="185"/>
      <c r="AL38" s="186"/>
    </row>
    <row r="39" spans="2:52" ht="17.25" customHeight="1" x14ac:dyDescent="0.4">
      <c r="B39" s="189"/>
      <c r="C39" s="165" t="s">
        <v>178</v>
      </c>
      <c r="D39" s="165"/>
      <c r="E39" s="165"/>
      <c r="F39" s="165"/>
      <c r="G39" s="165"/>
      <c r="H39" s="165"/>
      <c r="I39" s="193" t="s">
        <v>179</v>
      </c>
      <c r="J39" s="193"/>
      <c r="K39" s="193"/>
      <c r="L39" s="193"/>
      <c r="M39" s="193"/>
      <c r="N39" s="193"/>
      <c r="O39" s="193"/>
      <c r="P39" s="193"/>
      <c r="Q39" s="193"/>
      <c r="R39" s="193"/>
      <c r="S39" s="193"/>
      <c r="T39" s="193"/>
      <c r="U39" s="193"/>
      <c r="V39" s="169" t="s">
        <v>180</v>
      </c>
      <c r="W39" s="169"/>
      <c r="X39" s="169"/>
      <c r="Y39" s="169"/>
      <c r="Z39" s="169"/>
      <c r="AA39" s="169"/>
      <c r="AB39" s="169"/>
      <c r="AC39" s="169"/>
      <c r="AD39" s="169"/>
      <c r="AE39" s="194" t="s">
        <v>82</v>
      </c>
      <c r="AF39" s="195"/>
      <c r="AG39" s="195"/>
      <c r="AH39" s="196"/>
      <c r="AI39" s="173" t="s">
        <v>82</v>
      </c>
      <c r="AJ39" s="174"/>
      <c r="AK39" s="174"/>
      <c r="AL39" s="175"/>
    </row>
    <row r="40" spans="2:52" ht="17.25" customHeight="1" x14ac:dyDescent="0.4">
      <c r="B40" s="189"/>
      <c r="C40" s="165"/>
      <c r="D40" s="165"/>
      <c r="E40" s="165"/>
      <c r="F40" s="165"/>
      <c r="G40" s="165"/>
      <c r="H40" s="165"/>
      <c r="I40" s="187" t="s">
        <v>182</v>
      </c>
      <c r="J40" s="187"/>
      <c r="K40" s="187"/>
      <c r="L40" s="187"/>
      <c r="M40" s="187"/>
      <c r="N40" s="187"/>
      <c r="O40" s="187"/>
      <c r="P40" s="187"/>
      <c r="Q40" s="187"/>
      <c r="R40" s="187"/>
      <c r="S40" s="187"/>
      <c r="T40" s="187"/>
      <c r="U40" s="187"/>
      <c r="V40" s="169"/>
      <c r="W40" s="169"/>
      <c r="X40" s="169"/>
      <c r="Y40" s="169"/>
      <c r="Z40" s="169"/>
      <c r="AA40" s="169"/>
      <c r="AB40" s="169"/>
      <c r="AC40" s="169"/>
      <c r="AD40" s="169"/>
      <c r="AE40" s="197"/>
      <c r="AF40" s="198"/>
      <c r="AG40" s="198"/>
      <c r="AH40" s="199"/>
      <c r="AI40" s="200"/>
      <c r="AJ40" s="201"/>
      <c r="AK40" s="201"/>
      <c r="AL40" s="202"/>
    </row>
    <row r="41" spans="2:52" ht="17.25" customHeight="1" x14ac:dyDescent="0.4">
      <c r="B41" s="189"/>
      <c r="C41" s="165" t="s">
        <v>185</v>
      </c>
      <c r="D41" s="165"/>
      <c r="E41" s="165"/>
      <c r="F41" s="165"/>
      <c r="G41" s="165"/>
      <c r="H41" s="165"/>
      <c r="I41" s="192" t="s">
        <v>186</v>
      </c>
      <c r="J41" s="192"/>
      <c r="K41" s="192"/>
      <c r="L41" s="192"/>
      <c r="M41" s="192"/>
      <c r="N41" s="192"/>
      <c r="O41" s="192"/>
      <c r="P41" s="192"/>
      <c r="Q41" s="192"/>
      <c r="R41" s="192"/>
      <c r="S41" s="192"/>
      <c r="T41" s="192"/>
      <c r="U41" s="192"/>
      <c r="V41" s="169" t="s">
        <v>187</v>
      </c>
      <c r="W41" s="169"/>
      <c r="X41" s="169"/>
      <c r="Y41" s="169"/>
      <c r="Z41" s="169"/>
      <c r="AA41" s="169"/>
      <c r="AB41" s="169"/>
      <c r="AC41" s="169"/>
      <c r="AD41" s="169"/>
      <c r="AE41" s="171" t="s">
        <v>82</v>
      </c>
      <c r="AF41" s="183"/>
      <c r="AG41" s="183"/>
      <c r="AH41" s="183"/>
      <c r="AI41" s="184" t="s">
        <v>82</v>
      </c>
      <c r="AJ41" s="185"/>
      <c r="AK41" s="185"/>
      <c r="AL41" s="186"/>
    </row>
    <row r="42" spans="2:52" ht="17.25" customHeight="1" x14ac:dyDescent="0.4">
      <c r="B42" s="189"/>
      <c r="C42" s="165"/>
      <c r="D42" s="165"/>
      <c r="E42" s="165"/>
      <c r="F42" s="165"/>
      <c r="G42" s="165"/>
      <c r="H42" s="165"/>
      <c r="I42" s="192" t="s">
        <v>189</v>
      </c>
      <c r="J42" s="192"/>
      <c r="K42" s="192"/>
      <c r="L42" s="192"/>
      <c r="M42" s="192"/>
      <c r="N42" s="192"/>
      <c r="O42" s="192"/>
      <c r="P42" s="192"/>
      <c r="Q42" s="192"/>
      <c r="R42" s="192"/>
      <c r="S42" s="192"/>
      <c r="T42" s="192"/>
      <c r="U42" s="192"/>
      <c r="V42" s="169"/>
      <c r="W42" s="169"/>
      <c r="X42" s="169"/>
      <c r="Y42" s="169"/>
      <c r="Z42" s="169"/>
      <c r="AA42" s="169"/>
      <c r="AB42" s="169"/>
      <c r="AC42" s="169"/>
      <c r="AD42" s="169"/>
      <c r="AE42" s="171" t="s">
        <v>82</v>
      </c>
      <c r="AF42" s="183"/>
      <c r="AG42" s="183"/>
      <c r="AH42" s="183"/>
      <c r="AI42" s="185"/>
      <c r="AJ42" s="185"/>
      <c r="AK42" s="185"/>
      <c r="AL42" s="186"/>
    </row>
    <row r="43" spans="2:52" ht="17.25" customHeight="1" x14ac:dyDescent="0.4">
      <c r="B43" s="189"/>
      <c r="C43" s="165" t="s">
        <v>191</v>
      </c>
      <c r="D43" s="165"/>
      <c r="E43" s="165"/>
      <c r="F43" s="165"/>
      <c r="G43" s="165"/>
      <c r="H43" s="165"/>
      <c r="I43" s="193" t="s">
        <v>192</v>
      </c>
      <c r="J43" s="193"/>
      <c r="K43" s="193"/>
      <c r="L43" s="193"/>
      <c r="M43" s="193"/>
      <c r="N43" s="193"/>
      <c r="O43" s="193"/>
      <c r="P43" s="193"/>
      <c r="Q43" s="193"/>
      <c r="R43" s="193"/>
      <c r="S43" s="193"/>
      <c r="T43" s="193"/>
      <c r="U43" s="193"/>
      <c r="V43" s="169" t="s">
        <v>193</v>
      </c>
      <c r="W43" s="169"/>
      <c r="X43" s="169"/>
      <c r="Y43" s="169"/>
      <c r="Z43" s="169"/>
      <c r="AA43" s="169"/>
      <c r="AB43" s="169"/>
      <c r="AC43" s="169"/>
      <c r="AD43" s="169"/>
      <c r="AE43" s="194" t="s">
        <v>82</v>
      </c>
      <c r="AF43" s="195"/>
      <c r="AG43" s="195"/>
      <c r="AH43" s="196"/>
      <c r="AI43" s="173"/>
      <c r="AJ43" s="174"/>
      <c r="AK43" s="174"/>
      <c r="AL43" s="175"/>
    </row>
    <row r="44" spans="2:52" ht="17.25" customHeight="1" x14ac:dyDescent="0.4">
      <c r="B44" s="189"/>
      <c r="C44" s="165"/>
      <c r="D44" s="165"/>
      <c r="E44" s="165"/>
      <c r="F44" s="165"/>
      <c r="G44" s="165"/>
      <c r="H44" s="165"/>
      <c r="I44" s="187" t="s">
        <v>194</v>
      </c>
      <c r="J44" s="187"/>
      <c r="K44" s="187"/>
      <c r="L44" s="187"/>
      <c r="M44" s="187"/>
      <c r="N44" s="187"/>
      <c r="O44" s="187"/>
      <c r="P44" s="187"/>
      <c r="Q44" s="187"/>
      <c r="R44" s="187"/>
      <c r="S44" s="187"/>
      <c r="T44" s="187"/>
      <c r="U44" s="187"/>
      <c r="V44" s="169"/>
      <c r="W44" s="169"/>
      <c r="X44" s="169"/>
      <c r="Y44" s="169"/>
      <c r="Z44" s="169"/>
      <c r="AA44" s="169"/>
      <c r="AB44" s="169"/>
      <c r="AC44" s="169"/>
      <c r="AD44" s="169"/>
      <c r="AE44" s="197"/>
      <c r="AF44" s="198"/>
      <c r="AG44" s="198"/>
      <c r="AH44" s="199"/>
      <c r="AI44" s="200"/>
      <c r="AJ44" s="201"/>
      <c r="AK44" s="201"/>
      <c r="AL44" s="202"/>
    </row>
    <row r="45" spans="2:52" ht="17.25" customHeight="1" x14ac:dyDescent="0.4">
      <c r="B45" s="189"/>
      <c r="C45" s="165" t="s">
        <v>195</v>
      </c>
      <c r="D45" s="165"/>
      <c r="E45" s="165"/>
      <c r="F45" s="165"/>
      <c r="G45" s="165"/>
      <c r="H45" s="165"/>
      <c r="I45" s="192" t="s">
        <v>196</v>
      </c>
      <c r="J45" s="192"/>
      <c r="K45" s="192"/>
      <c r="L45" s="192"/>
      <c r="M45" s="192"/>
      <c r="N45" s="192"/>
      <c r="O45" s="192"/>
      <c r="P45" s="192"/>
      <c r="Q45" s="192"/>
      <c r="R45" s="192"/>
      <c r="S45" s="192"/>
      <c r="T45" s="192"/>
      <c r="U45" s="192"/>
      <c r="V45" s="169" t="s">
        <v>197</v>
      </c>
      <c r="W45" s="169"/>
      <c r="X45" s="169"/>
      <c r="Y45" s="169"/>
      <c r="Z45" s="169"/>
      <c r="AA45" s="169"/>
      <c r="AB45" s="169"/>
      <c r="AC45" s="169"/>
      <c r="AD45" s="169"/>
      <c r="AE45" s="171" t="s">
        <v>82</v>
      </c>
      <c r="AF45" s="183"/>
      <c r="AG45" s="183"/>
      <c r="AH45" s="183"/>
      <c r="AI45" s="185"/>
      <c r="AJ45" s="185"/>
      <c r="AK45" s="185"/>
      <c r="AL45" s="186"/>
    </row>
    <row r="46" spans="2:52" ht="17.25" customHeight="1" x14ac:dyDescent="0.4">
      <c r="B46" s="189"/>
      <c r="C46" s="165" t="s">
        <v>198</v>
      </c>
      <c r="D46" s="165"/>
      <c r="E46" s="165"/>
      <c r="F46" s="165"/>
      <c r="G46" s="165"/>
      <c r="H46" s="165"/>
      <c r="I46" s="192" t="s">
        <v>199</v>
      </c>
      <c r="J46" s="192"/>
      <c r="K46" s="192"/>
      <c r="L46" s="192"/>
      <c r="M46" s="192"/>
      <c r="N46" s="192"/>
      <c r="O46" s="192"/>
      <c r="P46" s="192"/>
      <c r="Q46" s="192"/>
      <c r="R46" s="192"/>
      <c r="S46" s="192"/>
      <c r="T46" s="192"/>
      <c r="U46" s="192"/>
      <c r="V46" s="169" t="s">
        <v>200</v>
      </c>
      <c r="W46" s="169"/>
      <c r="X46" s="169"/>
      <c r="Y46" s="169"/>
      <c r="Z46" s="169"/>
      <c r="AA46" s="169"/>
      <c r="AB46" s="169"/>
      <c r="AC46" s="169"/>
      <c r="AD46" s="169"/>
      <c r="AE46" s="171" t="s">
        <v>82</v>
      </c>
      <c r="AF46" s="183"/>
      <c r="AG46" s="183"/>
      <c r="AH46" s="183"/>
      <c r="AI46" s="185"/>
      <c r="AJ46" s="185"/>
      <c r="AK46" s="185"/>
      <c r="AL46" s="186"/>
    </row>
    <row r="47" spans="2:52" ht="17.25" customHeight="1" x14ac:dyDescent="0.4">
      <c r="B47" s="189"/>
      <c r="C47" s="165" t="s">
        <v>201</v>
      </c>
      <c r="D47" s="165"/>
      <c r="E47" s="165"/>
      <c r="F47" s="165"/>
      <c r="G47" s="165"/>
      <c r="H47" s="165"/>
      <c r="I47" s="182" t="s">
        <v>202</v>
      </c>
      <c r="J47" s="182"/>
      <c r="K47" s="182"/>
      <c r="L47" s="182"/>
      <c r="M47" s="182"/>
      <c r="N47" s="182"/>
      <c r="O47" s="182"/>
      <c r="P47" s="182"/>
      <c r="Q47" s="182"/>
      <c r="R47" s="182"/>
      <c r="S47" s="182"/>
      <c r="T47" s="182"/>
      <c r="U47" s="182"/>
      <c r="V47" s="169" t="s">
        <v>203</v>
      </c>
      <c r="W47" s="169"/>
      <c r="X47" s="169"/>
      <c r="Y47" s="169"/>
      <c r="Z47" s="169"/>
      <c r="AA47" s="169"/>
      <c r="AB47" s="169"/>
      <c r="AC47" s="169"/>
      <c r="AD47" s="169"/>
      <c r="AE47" s="171" t="s">
        <v>82</v>
      </c>
      <c r="AF47" s="183"/>
      <c r="AG47" s="183"/>
      <c r="AH47" s="183"/>
      <c r="AI47" s="184" t="s">
        <v>82</v>
      </c>
      <c r="AJ47" s="185"/>
      <c r="AK47" s="185"/>
      <c r="AL47" s="186"/>
    </row>
    <row r="48" spans="2:52" ht="17.25" customHeight="1" x14ac:dyDescent="0.25">
      <c r="B48" s="190"/>
      <c r="C48" s="165"/>
      <c r="D48" s="165"/>
      <c r="E48" s="165"/>
      <c r="F48" s="165"/>
      <c r="G48" s="165"/>
      <c r="H48" s="165"/>
      <c r="I48" s="187" t="s">
        <v>204</v>
      </c>
      <c r="J48" s="187"/>
      <c r="K48" s="187"/>
      <c r="L48" s="187"/>
      <c r="M48" s="187"/>
      <c r="N48" s="187"/>
      <c r="O48" s="187"/>
      <c r="P48" s="187"/>
      <c r="Q48" s="187"/>
      <c r="R48" s="187"/>
      <c r="S48" s="187"/>
      <c r="T48" s="187"/>
      <c r="U48" s="187"/>
      <c r="V48" s="169"/>
      <c r="W48" s="169"/>
      <c r="X48" s="169"/>
      <c r="Y48" s="169"/>
      <c r="Z48" s="169"/>
      <c r="AA48" s="169"/>
      <c r="AB48" s="169"/>
      <c r="AC48" s="169"/>
      <c r="AD48" s="169"/>
      <c r="AE48" s="171" t="s">
        <v>82</v>
      </c>
      <c r="AF48" s="183"/>
      <c r="AG48" s="183"/>
      <c r="AH48" s="183"/>
      <c r="AI48" s="185"/>
      <c r="AJ48" s="185"/>
      <c r="AK48" s="185"/>
      <c r="AL48" s="186"/>
      <c r="AP48" s="68"/>
      <c r="AQ48" s="68"/>
      <c r="AR48" s="68"/>
      <c r="AS48" s="72"/>
      <c r="AT48" s="68"/>
      <c r="AU48" s="68"/>
      <c r="AV48" s="68"/>
      <c r="AW48" s="68"/>
      <c r="AX48" s="68"/>
      <c r="AY48" s="68"/>
      <c r="AZ48" s="68"/>
    </row>
    <row r="49" spans="2:52" ht="17.25" customHeight="1" x14ac:dyDescent="0.4">
      <c r="B49" s="190"/>
      <c r="C49" s="164" t="s">
        <v>205</v>
      </c>
      <c r="D49" s="165"/>
      <c r="E49" s="165"/>
      <c r="F49" s="165"/>
      <c r="G49" s="165"/>
      <c r="H49" s="165"/>
      <c r="I49" s="167" t="s">
        <v>206</v>
      </c>
      <c r="J49" s="167"/>
      <c r="K49" s="167"/>
      <c r="L49" s="167"/>
      <c r="M49" s="167"/>
      <c r="N49" s="167"/>
      <c r="O49" s="167"/>
      <c r="P49" s="167"/>
      <c r="Q49" s="167"/>
      <c r="R49" s="167"/>
      <c r="S49" s="167"/>
      <c r="T49" s="167"/>
      <c r="U49" s="167"/>
      <c r="V49" s="169" t="s">
        <v>207</v>
      </c>
      <c r="W49" s="169"/>
      <c r="X49" s="169"/>
      <c r="Y49" s="169"/>
      <c r="Z49" s="169"/>
      <c r="AA49" s="169"/>
      <c r="AB49" s="169"/>
      <c r="AC49" s="169"/>
      <c r="AD49" s="169"/>
      <c r="AE49" s="171" t="s">
        <v>82</v>
      </c>
      <c r="AF49" s="171"/>
      <c r="AG49" s="171"/>
      <c r="AH49" s="171"/>
      <c r="AI49" s="173"/>
      <c r="AJ49" s="174"/>
      <c r="AK49" s="174"/>
      <c r="AL49" s="175"/>
      <c r="AP49" s="68"/>
      <c r="AQ49" s="68"/>
      <c r="AR49" s="68"/>
      <c r="AS49" s="70"/>
      <c r="AT49" s="68"/>
      <c r="AU49" s="68"/>
      <c r="AV49" s="68"/>
      <c r="AW49" s="68"/>
      <c r="AX49" s="68"/>
      <c r="AY49" s="68"/>
      <c r="AZ49" s="68"/>
    </row>
    <row r="50" spans="2:52" ht="17.25" customHeight="1" thickBot="1" x14ac:dyDescent="0.45">
      <c r="B50" s="191"/>
      <c r="C50" s="166"/>
      <c r="D50" s="166"/>
      <c r="E50" s="166"/>
      <c r="F50" s="166"/>
      <c r="G50" s="166"/>
      <c r="H50" s="166"/>
      <c r="I50" s="168"/>
      <c r="J50" s="168"/>
      <c r="K50" s="168"/>
      <c r="L50" s="168"/>
      <c r="M50" s="168"/>
      <c r="N50" s="168"/>
      <c r="O50" s="168"/>
      <c r="P50" s="168"/>
      <c r="Q50" s="168"/>
      <c r="R50" s="168"/>
      <c r="S50" s="168"/>
      <c r="T50" s="168"/>
      <c r="U50" s="168"/>
      <c r="V50" s="170"/>
      <c r="W50" s="170"/>
      <c r="X50" s="170"/>
      <c r="Y50" s="170"/>
      <c r="Z50" s="170"/>
      <c r="AA50" s="170"/>
      <c r="AB50" s="170"/>
      <c r="AC50" s="170"/>
      <c r="AD50" s="170"/>
      <c r="AE50" s="172"/>
      <c r="AF50" s="172"/>
      <c r="AG50" s="172"/>
      <c r="AH50" s="172"/>
      <c r="AI50" s="176"/>
      <c r="AJ50" s="177"/>
      <c r="AK50" s="177"/>
      <c r="AL50" s="178"/>
      <c r="AP50" s="68"/>
      <c r="AQ50" s="68"/>
      <c r="AR50" s="68"/>
      <c r="AS50" s="70"/>
      <c r="AT50" s="68"/>
      <c r="AU50" s="68"/>
      <c r="AV50" s="68"/>
      <c r="AW50" s="68"/>
      <c r="AX50" s="68"/>
      <c r="AY50" s="68"/>
      <c r="AZ50" s="68"/>
    </row>
    <row r="51" spans="2:52" ht="18" customHeight="1" thickBot="1" x14ac:dyDescent="0.45">
      <c r="AP51" s="68"/>
      <c r="AQ51" s="68"/>
      <c r="AR51" s="68"/>
      <c r="AS51" s="70"/>
      <c r="AT51" s="68"/>
      <c r="AU51" s="68"/>
      <c r="AV51" s="68"/>
      <c r="AW51" s="68"/>
      <c r="AX51" s="68"/>
      <c r="AY51" s="68"/>
      <c r="AZ51" s="68"/>
    </row>
    <row r="52" spans="2:52" ht="28.5" x14ac:dyDescent="0.4">
      <c r="B52" s="179" t="s">
        <v>76</v>
      </c>
      <c r="C52" s="180"/>
      <c r="D52" s="180"/>
      <c r="E52" s="180"/>
      <c r="F52" s="180"/>
      <c r="G52" s="180"/>
      <c r="H52" s="180"/>
      <c r="I52" s="180"/>
      <c r="J52" s="180"/>
      <c r="K52" s="180"/>
      <c r="L52" s="180"/>
      <c r="M52" s="180"/>
      <c r="N52" s="180"/>
      <c r="O52" s="180"/>
      <c r="P52" s="180"/>
      <c r="Q52" s="180"/>
      <c r="R52" s="180"/>
      <c r="S52" s="180"/>
      <c r="T52" s="181"/>
      <c r="U52" s="73"/>
      <c r="V52" s="74"/>
      <c r="W52" s="74"/>
      <c r="X52" s="73"/>
      <c r="Y52" s="73"/>
      <c r="Z52" s="73"/>
      <c r="AC52" s="70"/>
      <c r="AS52" s="70"/>
    </row>
    <row r="53" spans="2:52" ht="41.25" customHeight="1" x14ac:dyDescent="0.4">
      <c r="B53" s="138" t="s">
        <v>223</v>
      </c>
      <c r="C53" s="139"/>
      <c r="D53" s="139"/>
      <c r="E53" s="139"/>
      <c r="F53" s="139"/>
      <c r="G53" s="139"/>
      <c r="H53" s="139"/>
      <c r="I53" s="139"/>
      <c r="J53" s="139"/>
      <c r="K53" s="139"/>
      <c r="L53" s="139"/>
      <c r="M53" s="139"/>
      <c r="N53" s="139"/>
      <c r="O53" s="139"/>
      <c r="P53" s="139"/>
      <c r="Q53" s="139"/>
      <c r="R53" s="139"/>
      <c r="S53" s="139"/>
      <c r="T53" s="140"/>
      <c r="U53" s="75"/>
      <c r="V53" s="74"/>
      <c r="W53" s="74"/>
      <c r="X53" s="75"/>
      <c r="Y53" s="75"/>
      <c r="Z53" s="75"/>
      <c r="AC53" s="70"/>
      <c r="AS53" s="70"/>
    </row>
    <row r="54" spans="2:52" x14ac:dyDescent="0.4">
      <c r="B54" s="141" t="s">
        <v>224</v>
      </c>
      <c r="C54" s="142"/>
      <c r="D54" s="142"/>
      <c r="E54" s="142"/>
      <c r="F54" s="142"/>
      <c r="G54" s="142"/>
      <c r="H54" s="142"/>
      <c r="I54" s="142"/>
      <c r="J54" s="142"/>
      <c r="K54" s="143"/>
      <c r="L54" s="144" t="s">
        <v>225</v>
      </c>
      <c r="M54" s="142"/>
      <c r="N54" s="142"/>
      <c r="O54" s="142"/>
      <c r="P54" s="142"/>
      <c r="Q54" s="142"/>
      <c r="R54" s="142"/>
      <c r="S54" s="142"/>
      <c r="T54" s="145"/>
      <c r="U54" s="74"/>
      <c r="V54" s="74"/>
      <c r="W54" s="74"/>
      <c r="X54" s="74"/>
      <c r="Y54" s="74"/>
      <c r="Z54" s="74"/>
      <c r="AC54" s="70"/>
      <c r="AS54" s="70"/>
    </row>
    <row r="55" spans="2:52" x14ac:dyDescent="0.4">
      <c r="B55" s="141"/>
      <c r="C55" s="142"/>
      <c r="D55" s="142"/>
      <c r="E55" s="142"/>
      <c r="F55" s="142"/>
      <c r="G55" s="142"/>
      <c r="H55" s="142"/>
      <c r="I55" s="142"/>
      <c r="J55" s="142"/>
      <c r="K55" s="143"/>
      <c r="L55" s="144"/>
      <c r="M55" s="142"/>
      <c r="N55" s="142"/>
      <c r="O55" s="142"/>
      <c r="P55" s="142"/>
      <c r="Q55" s="142"/>
      <c r="R55" s="142"/>
      <c r="S55" s="142"/>
      <c r="T55" s="145"/>
      <c r="U55" s="74"/>
      <c r="V55" s="74"/>
      <c r="W55" s="74"/>
      <c r="X55" s="74"/>
      <c r="Y55" s="74"/>
      <c r="Z55" s="74"/>
      <c r="AC55" s="70"/>
      <c r="AS55" s="70"/>
    </row>
    <row r="56" spans="2:52" x14ac:dyDescent="0.4">
      <c r="B56" s="146" t="s">
        <v>248</v>
      </c>
      <c r="C56" s="147"/>
      <c r="D56" s="147"/>
      <c r="E56" s="147"/>
      <c r="F56" s="147"/>
      <c r="G56" s="147"/>
      <c r="H56" s="147"/>
      <c r="I56" s="147"/>
      <c r="J56" s="147"/>
      <c r="K56" s="148"/>
      <c r="L56" s="149">
        <v>41800</v>
      </c>
      <c r="M56" s="150"/>
      <c r="N56" s="150"/>
      <c r="O56" s="150"/>
      <c r="P56" s="150"/>
      <c r="Q56" s="150"/>
      <c r="R56" s="150"/>
      <c r="S56" s="150"/>
      <c r="T56" s="151"/>
      <c r="U56" s="74"/>
      <c r="V56" s="74"/>
      <c r="W56" s="74"/>
      <c r="X56" s="74"/>
      <c r="Y56" s="74"/>
      <c r="Z56" s="74"/>
      <c r="AS56" s="70"/>
    </row>
    <row r="57" spans="2:52" x14ac:dyDescent="0.4">
      <c r="B57" s="146"/>
      <c r="C57" s="147"/>
      <c r="D57" s="147"/>
      <c r="E57" s="147"/>
      <c r="F57" s="147"/>
      <c r="G57" s="147"/>
      <c r="H57" s="147"/>
      <c r="I57" s="147"/>
      <c r="J57" s="147"/>
      <c r="K57" s="148"/>
      <c r="L57" s="149"/>
      <c r="M57" s="150"/>
      <c r="N57" s="150"/>
      <c r="O57" s="150"/>
      <c r="P57" s="150"/>
      <c r="Q57" s="150"/>
      <c r="R57" s="150"/>
      <c r="S57" s="150"/>
      <c r="T57" s="151"/>
      <c r="U57" s="74"/>
      <c r="V57" s="74"/>
      <c r="W57" s="74"/>
      <c r="X57" s="74"/>
      <c r="Y57" s="74"/>
      <c r="Z57" s="74"/>
      <c r="AS57" s="70"/>
    </row>
    <row r="58" spans="2:52" x14ac:dyDescent="0.4">
      <c r="B58" s="146"/>
      <c r="C58" s="147"/>
      <c r="D58" s="147"/>
      <c r="E58" s="147"/>
      <c r="F58" s="147"/>
      <c r="G58" s="147"/>
      <c r="H58" s="147"/>
      <c r="I58" s="147"/>
      <c r="J58" s="147"/>
      <c r="K58" s="148"/>
      <c r="L58" s="149"/>
      <c r="M58" s="150"/>
      <c r="N58" s="150"/>
      <c r="O58" s="150"/>
      <c r="P58" s="150"/>
      <c r="Q58" s="150"/>
      <c r="R58" s="150"/>
      <c r="S58" s="150"/>
      <c r="T58" s="151"/>
      <c r="U58" s="74"/>
      <c r="V58" s="74"/>
      <c r="W58" s="74"/>
      <c r="X58" s="74"/>
      <c r="Y58" s="74"/>
      <c r="Z58" s="74"/>
      <c r="AS58" s="70"/>
    </row>
    <row r="59" spans="2:52" x14ac:dyDescent="0.4">
      <c r="B59" s="152" t="s">
        <v>226</v>
      </c>
      <c r="C59" s="153"/>
      <c r="D59" s="153"/>
      <c r="E59" s="153"/>
      <c r="F59" s="153"/>
      <c r="G59" s="153"/>
      <c r="H59" s="153"/>
      <c r="I59" s="153"/>
      <c r="J59" s="153"/>
      <c r="K59" s="154"/>
      <c r="L59" s="158">
        <v>22770</v>
      </c>
      <c r="M59" s="159"/>
      <c r="N59" s="159"/>
      <c r="O59" s="159"/>
      <c r="P59" s="159"/>
      <c r="Q59" s="159"/>
      <c r="R59" s="159"/>
      <c r="S59" s="159"/>
      <c r="T59" s="160"/>
      <c r="U59" s="74"/>
      <c r="V59" s="74"/>
      <c r="W59" s="74"/>
      <c r="X59" s="74"/>
      <c r="Y59" s="74"/>
      <c r="Z59" s="74"/>
      <c r="AS59" s="70"/>
    </row>
    <row r="60" spans="2:52" x14ac:dyDescent="0.4">
      <c r="B60" s="155"/>
      <c r="C60" s="156"/>
      <c r="D60" s="156"/>
      <c r="E60" s="156"/>
      <c r="F60" s="156"/>
      <c r="G60" s="156"/>
      <c r="H60" s="156"/>
      <c r="I60" s="156"/>
      <c r="J60" s="156"/>
      <c r="K60" s="157"/>
      <c r="L60" s="161"/>
      <c r="M60" s="162"/>
      <c r="N60" s="162"/>
      <c r="O60" s="162"/>
      <c r="P60" s="162"/>
      <c r="Q60" s="162"/>
      <c r="R60" s="162"/>
      <c r="S60" s="162"/>
      <c r="T60" s="163"/>
      <c r="U60" s="74"/>
      <c r="V60" s="74"/>
      <c r="W60" s="74"/>
      <c r="X60" s="74"/>
      <c r="Y60" s="74"/>
      <c r="Z60" s="74"/>
      <c r="AS60" s="70"/>
    </row>
    <row r="61" spans="2:52" ht="23.25" customHeight="1" x14ac:dyDescent="0.4">
      <c r="B61" s="123" t="s">
        <v>227</v>
      </c>
      <c r="C61" s="124"/>
      <c r="D61" s="124"/>
      <c r="E61" s="124"/>
      <c r="F61" s="124"/>
      <c r="G61" s="124"/>
      <c r="H61" s="124"/>
      <c r="I61" s="124"/>
      <c r="J61" s="124"/>
      <c r="K61" s="124"/>
      <c r="L61" s="124"/>
      <c r="M61" s="124"/>
      <c r="N61" s="124"/>
      <c r="O61" s="124"/>
      <c r="P61" s="124"/>
      <c r="Q61" s="124"/>
      <c r="R61" s="124"/>
      <c r="S61" s="124"/>
      <c r="T61" s="125"/>
      <c r="U61" s="74"/>
      <c r="V61" s="74"/>
      <c r="W61" s="74"/>
      <c r="X61" s="74"/>
      <c r="Y61" s="74"/>
      <c r="Z61" s="74"/>
    </row>
    <row r="62" spans="2:52" x14ac:dyDescent="0.4">
      <c r="B62" s="126" t="s">
        <v>228</v>
      </c>
      <c r="C62" s="127"/>
      <c r="D62" s="127"/>
      <c r="E62" s="127"/>
      <c r="F62" s="127"/>
      <c r="G62" s="127"/>
      <c r="H62" s="127"/>
      <c r="I62" s="127"/>
      <c r="J62" s="127"/>
      <c r="K62" s="128"/>
      <c r="L62" s="129">
        <v>66000</v>
      </c>
      <c r="M62" s="130"/>
      <c r="N62" s="130"/>
      <c r="O62" s="130"/>
      <c r="P62" s="130"/>
      <c r="Q62" s="130"/>
      <c r="R62" s="130"/>
      <c r="S62" s="130"/>
      <c r="T62" s="131"/>
      <c r="U62" s="74"/>
      <c r="V62" s="74"/>
      <c r="W62" s="74"/>
      <c r="X62" s="74"/>
      <c r="Y62" s="74"/>
      <c r="Z62" s="74"/>
    </row>
    <row r="63" spans="2:52" x14ac:dyDescent="0.4">
      <c r="B63" s="126"/>
      <c r="C63" s="127"/>
      <c r="D63" s="127"/>
      <c r="E63" s="127"/>
      <c r="F63" s="127"/>
      <c r="G63" s="127"/>
      <c r="H63" s="127"/>
      <c r="I63" s="127"/>
      <c r="J63" s="127"/>
      <c r="K63" s="128"/>
      <c r="L63" s="129"/>
      <c r="M63" s="130"/>
      <c r="N63" s="130"/>
      <c r="O63" s="130"/>
      <c r="P63" s="130"/>
      <c r="Q63" s="130"/>
      <c r="R63" s="130"/>
      <c r="S63" s="130"/>
      <c r="T63" s="131"/>
      <c r="U63" s="74"/>
      <c r="V63" s="74"/>
      <c r="W63" s="74"/>
      <c r="X63" s="74"/>
      <c r="Y63" s="74"/>
      <c r="Z63" s="74"/>
    </row>
    <row r="64" spans="2:52" x14ac:dyDescent="0.4">
      <c r="B64" s="126"/>
      <c r="C64" s="127"/>
      <c r="D64" s="127"/>
      <c r="E64" s="127"/>
      <c r="F64" s="127"/>
      <c r="G64" s="127"/>
      <c r="H64" s="127"/>
      <c r="I64" s="127"/>
      <c r="J64" s="127"/>
      <c r="K64" s="128"/>
      <c r="L64" s="129"/>
      <c r="M64" s="130"/>
      <c r="N64" s="130"/>
      <c r="O64" s="130"/>
      <c r="P64" s="130"/>
      <c r="Q64" s="130"/>
      <c r="R64" s="130"/>
      <c r="S64" s="130"/>
      <c r="T64" s="131"/>
      <c r="U64" s="74"/>
      <c r="V64" s="74"/>
      <c r="W64" s="74"/>
      <c r="X64" s="74"/>
      <c r="Y64" s="74"/>
      <c r="Z64" s="74"/>
    </row>
    <row r="65" spans="2:39" ht="13.5" customHeight="1" x14ac:dyDescent="0.4">
      <c r="B65" s="132" t="s">
        <v>229</v>
      </c>
      <c r="C65" s="133"/>
      <c r="D65" s="133"/>
      <c r="E65" s="133"/>
      <c r="F65" s="133"/>
      <c r="G65" s="133"/>
      <c r="H65" s="133"/>
      <c r="I65" s="133"/>
      <c r="J65" s="133"/>
      <c r="K65" s="133"/>
      <c r="L65" s="133"/>
      <c r="M65" s="133"/>
      <c r="N65" s="133"/>
      <c r="O65" s="133"/>
      <c r="P65" s="133"/>
      <c r="Q65" s="133"/>
      <c r="R65" s="133"/>
      <c r="S65" s="133"/>
      <c r="T65" s="134"/>
      <c r="U65" s="76"/>
      <c r="V65" s="76"/>
      <c r="W65" s="76"/>
      <c r="X65" s="76"/>
      <c r="Y65" s="76"/>
      <c r="Z65" s="76"/>
    </row>
    <row r="66" spans="2:39" ht="24" x14ac:dyDescent="0.4">
      <c r="B66" s="132"/>
      <c r="C66" s="133"/>
      <c r="D66" s="133"/>
      <c r="E66" s="133"/>
      <c r="F66" s="133"/>
      <c r="G66" s="133"/>
      <c r="H66" s="133"/>
      <c r="I66" s="133"/>
      <c r="J66" s="133"/>
      <c r="K66" s="133"/>
      <c r="L66" s="133"/>
      <c r="M66" s="133"/>
      <c r="N66" s="133"/>
      <c r="O66" s="133"/>
      <c r="P66" s="133"/>
      <c r="Q66" s="133"/>
      <c r="R66" s="133"/>
      <c r="S66" s="133"/>
      <c r="T66" s="134"/>
      <c r="U66" s="76"/>
      <c r="V66" s="76"/>
      <c r="W66" s="76"/>
      <c r="X66" s="76"/>
      <c r="Y66" s="76"/>
      <c r="Z66" s="76"/>
      <c r="AA66" s="64"/>
      <c r="AC66" s="64"/>
      <c r="AD66" s="64"/>
      <c r="AE66" s="64"/>
      <c r="AF66" s="64"/>
      <c r="AG66" s="64"/>
      <c r="AH66" s="64"/>
      <c r="AI66" s="64"/>
      <c r="AK66" s="64"/>
      <c r="AL66" s="64"/>
      <c r="AM66" s="64"/>
    </row>
    <row r="67" spans="2:39" ht="19.5" customHeight="1" x14ac:dyDescent="0.4">
      <c r="B67" s="132"/>
      <c r="C67" s="133"/>
      <c r="D67" s="133"/>
      <c r="E67" s="133"/>
      <c r="F67" s="133"/>
      <c r="G67" s="133"/>
      <c r="H67" s="133"/>
      <c r="I67" s="133"/>
      <c r="J67" s="133"/>
      <c r="K67" s="133"/>
      <c r="L67" s="133"/>
      <c r="M67" s="133"/>
      <c r="N67" s="133"/>
      <c r="O67" s="133"/>
      <c r="P67" s="133"/>
      <c r="Q67" s="133"/>
      <c r="R67" s="133"/>
      <c r="S67" s="133"/>
      <c r="T67" s="134"/>
      <c r="U67" s="76"/>
      <c r="V67" s="76"/>
      <c r="W67" s="76"/>
      <c r="X67" s="76"/>
      <c r="Y67" s="76"/>
      <c r="Z67" s="76"/>
      <c r="AA67" s="64"/>
      <c r="AC67" s="64"/>
      <c r="AD67" s="64"/>
      <c r="AE67" s="64"/>
      <c r="AF67" s="64"/>
      <c r="AG67" s="64"/>
      <c r="AH67" s="64"/>
      <c r="AI67" s="64"/>
      <c r="AK67" s="64"/>
      <c r="AL67" s="64"/>
      <c r="AM67" s="64"/>
    </row>
    <row r="68" spans="2:39" ht="13.5" customHeight="1" x14ac:dyDescent="0.15">
      <c r="B68" s="132"/>
      <c r="C68" s="133"/>
      <c r="D68" s="133"/>
      <c r="E68" s="133"/>
      <c r="F68" s="133"/>
      <c r="G68" s="133"/>
      <c r="H68" s="133"/>
      <c r="I68" s="133"/>
      <c r="J68" s="133"/>
      <c r="K68" s="133"/>
      <c r="L68" s="133"/>
      <c r="M68" s="133"/>
      <c r="N68" s="133"/>
      <c r="O68" s="133"/>
      <c r="P68" s="133"/>
      <c r="Q68" s="133"/>
      <c r="R68" s="133"/>
      <c r="S68" s="133"/>
      <c r="T68" s="134"/>
      <c r="U68" s="76"/>
      <c r="V68" s="77"/>
      <c r="W68" s="76"/>
      <c r="X68" s="76"/>
      <c r="Y68" s="76"/>
      <c r="Z68" s="76"/>
    </row>
    <row r="69" spans="2:39" ht="13.5" customHeight="1" x14ac:dyDescent="0.4">
      <c r="B69" s="132"/>
      <c r="C69" s="133"/>
      <c r="D69" s="133"/>
      <c r="E69" s="133"/>
      <c r="F69" s="133"/>
      <c r="G69" s="133"/>
      <c r="H69" s="133"/>
      <c r="I69" s="133"/>
      <c r="J69" s="133"/>
      <c r="K69" s="133"/>
      <c r="L69" s="133"/>
      <c r="M69" s="133"/>
      <c r="N69" s="133"/>
      <c r="O69" s="133"/>
      <c r="P69" s="133"/>
      <c r="Q69" s="133"/>
      <c r="R69" s="133"/>
      <c r="S69" s="133"/>
      <c r="T69" s="134"/>
      <c r="U69" s="76"/>
      <c r="V69" s="68"/>
      <c r="W69" s="76"/>
      <c r="X69" s="76"/>
      <c r="Y69" s="76"/>
      <c r="Z69" s="76"/>
    </row>
    <row r="70" spans="2:39" ht="13.5" customHeight="1" thickBot="1" x14ac:dyDescent="0.45">
      <c r="B70" s="135"/>
      <c r="C70" s="136"/>
      <c r="D70" s="136"/>
      <c r="E70" s="136"/>
      <c r="F70" s="136"/>
      <c r="G70" s="136"/>
      <c r="H70" s="136"/>
      <c r="I70" s="136"/>
      <c r="J70" s="136"/>
      <c r="K70" s="136"/>
      <c r="L70" s="136"/>
      <c r="M70" s="136"/>
      <c r="N70" s="136"/>
      <c r="O70" s="136"/>
      <c r="P70" s="136"/>
      <c r="Q70" s="136"/>
      <c r="R70" s="136"/>
      <c r="S70" s="136"/>
      <c r="T70" s="137"/>
      <c r="U70" s="76"/>
      <c r="V70" s="68"/>
      <c r="W70" s="76"/>
      <c r="X70" s="76"/>
      <c r="Y70" s="76"/>
      <c r="Z70" s="76"/>
    </row>
    <row r="71" spans="2:39" x14ac:dyDescent="0.4">
      <c r="B71" s="78" t="s">
        <v>257</v>
      </c>
      <c r="V71" s="68"/>
    </row>
  </sheetData>
  <sheetProtection algorithmName="SHA-512" hashValue="GiEUXtk0TmXh+EBN70Kc8QvXiALVAaWE+28MyZe60vKR1xL+yCQf+h6YVr99GvlUG2kmuZHXu/4KVSVO50gPIg==" saltValue="MWCrItJnyv8PNlHKoP9+eA==" spinCount="100000" sheet="1" objects="1" scenarios="1"/>
  <mergeCells count="192">
    <mergeCell ref="B1:AL2"/>
    <mergeCell ref="B3:AL3"/>
    <mergeCell ref="B5:U6"/>
    <mergeCell ref="V5:AD6"/>
    <mergeCell ref="AE5:AH6"/>
    <mergeCell ref="AI5:AL6"/>
    <mergeCell ref="B9:H10"/>
    <mergeCell ref="I9:U9"/>
    <mergeCell ref="V9:AD10"/>
    <mergeCell ref="AE9:AH10"/>
    <mergeCell ref="AI9:AL10"/>
    <mergeCell ref="I10:U10"/>
    <mergeCell ref="B7:H7"/>
    <mergeCell ref="I7:U7"/>
    <mergeCell ref="V7:AD7"/>
    <mergeCell ref="AE7:AH7"/>
    <mergeCell ref="AI7:AL7"/>
    <mergeCell ref="B8:H8"/>
    <mergeCell ref="I8:U8"/>
    <mergeCell ref="V8:AD8"/>
    <mergeCell ref="AE8:AH8"/>
    <mergeCell ref="AI8:AL8"/>
    <mergeCell ref="B11:H11"/>
    <mergeCell ref="I11:U11"/>
    <mergeCell ref="V11:AD11"/>
    <mergeCell ref="AE11:AH11"/>
    <mergeCell ref="AI11:AL11"/>
    <mergeCell ref="B12:H13"/>
    <mergeCell ref="I12:U12"/>
    <mergeCell ref="V12:AD12"/>
    <mergeCell ref="AE12:AH12"/>
    <mergeCell ref="AI12:AL12"/>
    <mergeCell ref="I13:U13"/>
    <mergeCell ref="V13:AD13"/>
    <mergeCell ref="AE13:AH13"/>
    <mergeCell ref="AI13:AL13"/>
    <mergeCell ref="B14:H16"/>
    <mergeCell ref="I14:U14"/>
    <mergeCell ref="V14:AD16"/>
    <mergeCell ref="AE14:AH14"/>
    <mergeCell ref="AI14:AL14"/>
    <mergeCell ref="I15:U15"/>
    <mergeCell ref="AE15:AH16"/>
    <mergeCell ref="AI15:AL16"/>
    <mergeCell ref="I16:U16"/>
    <mergeCell ref="B17:H19"/>
    <mergeCell ref="I17:U17"/>
    <mergeCell ref="V17:AD18"/>
    <mergeCell ref="AE17:AH17"/>
    <mergeCell ref="AI17:AL17"/>
    <mergeCell ref="I18:U18"/>
    <mergeCell ref="AE18:AH18"/>
    <mergeCell ref="AI18:AL18"/>
    <mergeCell ref="I19:U19"/>
    <mergeCell ref="V19:AD19"/>
    <mergeCell ref="AE19:AH19"/>
    <mergeCell ref="AI19:AL19"/>
    <mergeCell ref="B20:H20"/>
    <mergeCell ref="I20:U20"/>
    <mergeCell ref="V20:AD20"/>
    <mergeCell ref="AE20:AH20"/>
    <mergeCell ref="AI20:AL20"/>
    <mergeCell ref="B21:H21"/>
    <mergeCell ref="I21:U21"/>
    <mergeCell ref="V21:AD21"/>
    <mergeCell ref="AE21:AH21"/>
    <mergeCell ref="AI21:AL21"/>
    <mergeCell ref="B22:H22"/>
    <mergeCell ref="I22:U22"/>
    <mergeCell ref="V22:AD22"/>
    <mergeCell ref="AE22:AH22"/>
    <mergeCell ref="AI22:AL22"/>
    <mergeCell ref="B25:H25"/>
    <mergeCell ref="I25:U25"/>
    <mergeCell ref="V25:AD26"/>
    <mergeCell ref="AE25:AH26"/>
    <mergeCell ref="AI25:AL26"/>
    <mergeCell ref="B26:H26"/>
    <mergeCell ref="I26:U26"/>
    <mergeCell ref="B23:H24"/>
    <mergeCell ref="I23:U23"/>
    <mergeCell ref="V23:AD24"/>
    <mergeCell ref="AE23:AH23"/>
    <mergeCell ref="AI23:AL23"/>
    <mergeCell ref="I24:U24"/>
    <mergeCell ref="AE24:AH24"/>
    <mergeCell ref="AI24:AL24"/>
    <mergeCell ref="B27:H27"/>
    <mergeCell ref="I27:U27"/>
    <mergeCell ref="V27:AD27"/>
    <mergeCell ref="AE27:AH27"/>
    <mergeCell ref="AI27:AL27"/>
    <mergeCell ref="B28:H28"/>
    <mergeCell ref="I28:U28"/>
    <mergeCell ref="V28:AD28"/>
    <mergeCell ref="AE28:AH28"/>
    <mergeCell ref="AI28:AL28"/>
    <mergeCell ref="B29:H29"/>
    <mergeCell ref="I29:U29"/>
    <mergeCell ref="V29:AD29"/>
    <mergeCell ref="AE29:AH29"/>
    <mergeCell ref="AI29:AL29"/>
    <mergeCell ref="B30:H31"/>
    <mergeCell ref="I30:U31"/>
    <mergeCell ref="V30:AD31"/>
    <mergeCell ref="AE30:AH31"/>
    <mergeCell ref="AI30:AL31"/>
    <mergeCell ref="C36:H37"/>
    <mergeCell ref="I36:U36"/>
    <mergeCell ref="V36:AD37"/>
    <mergeCell ref="AE36:AH36"/>
    <mergeCell ref="AI36:AL36"/>
    <mergeCell ref="I37:U37"/>
    <mergeCell ref="AE37:AH37"/>
    <mergeCell ref="AI37:AL37"/>
    <mergeCell ref="V34:AD34"/>
    <mergeCell ref="AE34:AH34"/>
    <mergeCell ref="AI34:AL34"/>
    <mergeCell ref="I35:U35"/>
    <mergeCell ref="V35:AD35"/>
    <mergeCell ref="AE35:AH35"/>
    <mergeCell ref="AI35:AL35"/>
    <mergeCell ref="C32:H35"/>
    <mergeCell ref="I32:U32"/>
    <mergeCell ref="V32:AD33"/>
    <mergeCell ref="AE32:AH32"/>
    <mergeCell ref="AI32:AL32"/>
    <mergeCell ref="I33:U33"/>
    <mergeCell ref="AE33:AH33"/>
    <mergeCell ref="AI33:AL33"/>
    <mergeCell ref="I34:U34"/>
    <mergeCell ref="C38:H38"/>
    <mergeCell ref="I38:U38"/>
    <mergeCell ref="V38:AD38"/>
    <mergeCell ref="AE38:AH38"/>
    <mergeCell ref="AI38:AL38"/>
    <mergeCell ref="C39:H40"/>
    <mergeCell ref="I39:U39"/>
    <mergeCell ref="V39:AD40"/>
    <mergeCell ref="AE39:AH40"/>
    <mergeCell ref="AI39:AL40"/>
    <mergeCell ref="AI46:AL46"/>
    <mergeCell ref="C43:H44"/>
    <mergeCell ref="I43:U43"/>
    <mergeCell ref="V43:AD44"/>
    <mergeCell ref="AE43:AH44"/>
    <mergeCell ref="AI43:AL44"/>
    <mergeCell ref="I44:U44"/>
    <mergeCell ref="I40:U40"/>
    <mergeCell ref="C41:H42"/>
    <mergeCell ref="I41:U41"/>
    <mergeCell ref="V41:AD42"/>
    <mergeCell ref="AE41:AH41"/>
    <mergeCell ref="AI41:AL41"/>
    <mergeCell ref="I42:U42"/>
    <mergeCell ref="AE42:AH42"/>
    <mergeCell ref="AI42:AL42"/>
    <mergeCell ref="C49:H50"/>
    <mergeCell ref="I49:U50"/>
    <mergeCell ref="V49:AD50"/>
    <mergeCell ref="AE49:AH50"/>
    <mergeCell ref="AI49:AL50"/>
    <mergeCell ref="B52:T52"/>
    <mergeCell ref="C47:H48"/>
    <mergeCell ref="I47:U47"/>
    <mergeCell ref="V47:AD48"/>
    <mergeCell ref="AE47:AH47"/>
    <mergeCell ref="AI47:AL47"/>
    <mergeCell ref="I48:U48"/>
    <mergeCell ref="AE48:AH48"/>
    <mergeCell ref="AI48:AL48"/>
    <mergeCell ref="B32:B50"/>
    <mergeCell ref="C45:H45"/>
    <mergeCell ref="I45:U45"/>
    <mergeCell ref="V45:AD45"/>
    <mergeCell ref="AE45:AH45"/>
    <mergeCell ref="AI45:AL45"/>
    <mergeCell ref="C46:H46"/>
    <mergeCell ref="I46:U46"/>
    <mergeCell ref="V46:AD46"/>
    <mergeCell ref="AE46:AH46"/>
    <mergeCell ref="B61:T61"/>
    <mergeCell ref="B62:K64"/>
    <mergeCell ref="L62:T64"/>
    <mergeCell ref="B65:T70"/>
    <mergeCell ref="B53:T53"/>
    <mergeCell ref="B54:K55"/>
    <mergeCell ref="L54:T55"/>
    <mergeCell ref="B56:K58"/>
    <mergeCell ref="L56:T58"/>
    <mergeCell ref="B59:K60"/>
    <mergeCell ref="L59:T60"/>
  </mergeCells>
  <phoneticPr fontId="5"/>
  <pageMargins left="0" right="0" top="0" bottom="0" header="0.31496062992126" footer="0.31496062992126"/>
  <pageSetup paperSize="8"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view="pageLayout" zoomScaleNormal="100" workbookViewId="0">
      <selection activeCell="L25" sqref="L25:U25"/>
    </sheetView>
  </sheetViews>
  <sheetFormatPr defaultColWidth="9" defaultRowHeight="13.5" x14ac:dyDescent="0.4"/>
  <cols>
    <col min="1" max="1" width="2.5" style="63" customWidth="1"/>
    <col min="2" max="3" width="2" style="63" customWidth="1"/>
    <col min="4" max="11" width="2.25" style="63" customWidth="1"/>
    <col min="12" max="19" width="3.375" style="63" customWidth="1"/>
    <col min="20" max="20" width="4" style="63" customWidth="1"/>
    <col min="21" max="21" width="3.375" style="63" customWidth="1"/>
    <col min="22" max="30" width="3.25" style="63" customWidth="1"/>
    <col min="31" max="184" width="2.5" style="63" customWidth="1"/>
    <col min="185" max="16384" width="9" style="63"/>
  </cols>
  <sheetData>
    <row r="1" spans="1:38" ht="17.25" customHeight="1" x14ac:dyDescent="0.4">
      <c r="B1" s="318" t="s">
        <v>230</v>
      </c>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64"/>
      <c r="AL1" s="64"/>
    </row>
    <row r="2" spans="1:38" ht="17.25" customHeight="1" thickBot="1" x14ac:dyDescent="0.45">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64"/>
      <c r="AL2" s="64"/>
    </row>
    <row r="3" spans="1:38" ht="20.25" customHeight="1" x14ac:dyDescent="0.4">
      <c r="B3" s="319" t="s">
        <v>77</v>
      </c>
      <c r="C3" s="320"/>
      <c r="D3" s="320"/>
      <c r="E3" s="320"/>
      <c r="F3" s="320"/>
      <c r="G3" s="320"/>
      <c r="H3" s="320"/>
      <c r="I3" s="320"/>
      <c r="J3" s="320"/>
      <c r="K3" s="320"/>
      <c r="L3" s="320"/>
      <c r="M3" s="320"/>
      <c r="N3" s="320"/>
      <c r="O3" s="320"/>
      <c r="P3" s="320"/>
      <c r="Q3" s="320"/>
      <c r="R3" s="320"/>
      <c r="S3" s="320"/>
      <c r="T3" s="320"/>
      <c r="U3" s="321"/>
      <c r="V3" s="325" t="s">
        <v>78</v>
      </c>
      <c r="W3" s="320"/>
      <c r="X3" s="320"/>
      <c r="Y3" s="320"/>
      <c r="Z3" s="320"/>
      <c r="AA3" s="320"/>
      <c r="AB3" s="320"/>
      <c r="AC3" s="320"/>
      <c r="AD3" s="321"/>
      <c r="AE3" s="327" t="s">
        <v>231</v>
      </c>
      <c r="AF3" s="327"/>
      <c r="AG3" s="327"/>
      <c r="AH3" s="327"/>
      <c r="AI3" s="327"/>
      <c r="AJ3" s="328"/>
    </row>
    <row r="4" spans="1:38" ht="20.25" customHeight="1" x14ac:dyDescent="0.4">
      <c r="B4" s="322"/>
      <c r="C4" s="323"/>
      <c r="D4" s="323"/>
      <c r="E4" s="323"/>
      <c r="F4" s="323"/>
      <c r="G4" s="323"/>
      <c r="H4" s="323"/>
      <c r="I4" s="323"/>
      <c r="J4" s="323"/>
      <c r="K4" s="323"/>
      <c r="L4" s="323"/>
      <c r="M4" s="323"/>
      <c r="N4" s="323"/>
      <c r="O4" s="323"/>
      <c r="P4" s="323"/>
      <c r="Q4" s="323"/>
      <c r="R4" s="323"/>
      <c r="S4" s="323"/>
      <c r="T4" s="323"/>
      <c r="U4" s="324"/>
      <c r="V4" s="326"/>
      <c r="W4" s="323"/>
      <c r="X4" s="323"/>
      <c r="Y4" s="323"/>
      <c r="Z4" s="323"/>
      <c r="AA4" s="323"/>
      <c r="AB4" s="323"/>
      <c r="AC4" s="323"/>
      <c r="AD4" s="324"/>
      <c r="AE4" s="329"/>
      <c r="AF4" s="329"/>
      <c r="AG4" s="329"/>
      <c r="AH4" s="329"/>
      <c r="AI4" s="329"/>
      <c r="AJ4" s="330"/>
    </row>
    <row r="5" spans="1:38" ht="24.75" customHeight="1" x14ac:dyDescent="0.4">
      <c r="B5" s="331" t="s">
        <v>232</v>
      </c>
      <c r="C5" s="332"/>
      <c r="D5" s="335" t="s">
        <v>233</v>
      </c>
      <c r="E5" s="335"/>
      <c r="F5" s="335"/>
      <c r="G5" s="335"/>
      <c r="H5" s="335"/>
      <c r="I5" s="335"/>
      <c r="J5" s="335"/>
      <c r="K5" s="335"/>
      <c r="L5" s="336" t="s">
        <v>261</v>
      </c>
      <c r="M5" s="337"/>
      <c r="N5" s="337"/>
      <c r="O5" s="337"/>
      <c r="P5" s="337"/>
      <c r="Q5" s="337"/>
      <c r="R5" s="337"/>
      <c r="S5" s="337"/>
      <c r="T5" s="337"/>
      <c r="U5" s="337"/>
      <c r="V5" s="340" t="s">
        <v>251</v>
      </c>
      <c r="W5" s="340"/>
      <c r="X5" s="340"/>
      <c r="Y5" s="340"/>
      <c r="Z5" s="340"/>
      <c r="AA5" s="340"/>
      <c r="AB5" s="340"/>
      <c r="AC5" s="340"/>
      <c r="AD5" s="341"/>
      <c r="AE5" s="286">
        <v>88000</v>
      </c>
      <c r="AF5" s="287"/>
      <c r="AG5" s="287"/>
      <c r="AH5" s="287"/>
      <c r="AI5" s="287"/>
      <c r="AJ5" s="288"/>
    </row>
    <row r="6" spans="1:38" ht="24.75" customHeight="1" x14ac:dyDescent="0.4">
      <c r="B6" s="331"/>
      <c r="C6" s="332"/>
      <c r="D6" s="303"/>
      <c r="E6" s="303"/>
      <c r="F6" s="303"/>
      <c r="G6" s="303"/>
      <c r="H6" s="303"/>
      <c r="I6" s="303"/>
      <c r="J6" s="303"/>
      <c r="K6" s="303"/>
      <c r="L6" s="338"/>
      <c r="M6" s="339"/>
      <c r="N6" s="339"/>
      <c r="O6" s="339"/>
      <c r="P6" s="339"/>
      <c r="Q6" s="339"/>
      <c r="R6" s="339"/>
      <c r="S6" s="339"/>
      <c r="T6" s="339"/>
      <c r="U6" s="339"/>
      <c r="V6" s="307"/>
      <c r="W6" s="307"/>
      <c r="X6" s="307"/>
      <c r="Y6" s="307"/>
      <c r="Z6" s="307"/>
      <c r="AA6" s="307"/>
      <c r="AB6" s="307"/>
      <c r="AC6" s="307"/>
      <c r="AD6" s="342"/>
      <c r="AE6" s="286"/>
      <c r="AF6" s="287"/>
      <c r="AG6" s="287"/>
      <c r="AH6" s="287"/>
      <c r="AI6" s="287"/>
      <c r="AJ6" s="288"/>
    </row>
    <row r="7" spans="1:38" ht="24.75" customHeight="1" x14ac:dyDescent="0.4">
      <c r="B7" s="331"/>
      <c r="C7" s="332"/>
      <c r="D7" s="335" t="s">
        <v>252</v>
      </c>
      <c r="E7" s="335"/>
      <c r="F7" s="335"/>
      <c r="G7" s="335"/>
      <c r="H7" s="335"/>
      <c r="I7" s="335"/>
      <c r="J7" s="335"/>
      <c r="K7" s="335"/>
      <c r="L7" s="336" t="s">
        <v>260</v>
      </c>
      <c r="M7" s="337"/>
      <c r="N7" s="337"/>
      <c r="O7" s="337"/>
      <c r="P7" s="337"/>
      <c r="Q7" s="337"/>
      <c r="R7" s="337"/>
      <c r="S7" s="337"/>
      <c r="T7" s="337"/>
      <c r="U7" s="337"/>
      <c r="V7" s="340" t="s">
        <v>259</v>
      </c>
      <c r="W7" s="340"/>
      <c r="X7" s="340"/>
      <c r="Y7" s="340"/>
      <c r="Z7" s="340"/>
      <c r="AA7" s="340"/>
      <c r="AB7" s="340"/>
      <c r="AC7" s="340"/>
      <c r="AD7" s="341"/>
      <c r="AE7" s="343" t="s">
        <v>258</v>
      </c>
      <c r="AF7" s="287"/>
      <c r="AG7" s="287"/>
      <c r="AH7" s="287"/>
      <c r="AI7" s="287"/>
      <c r="AJ7" s="288"/>
    </row>
    <row r="8" spans="1:38" ht="24.75" customHeight="1" x14ac:dyDescent="0.4">
      <c r="B8" s="331"/>
      <c r="C8" s="332"/>
      <c r="D8" s="303"/>
      <c r="E8" s="303"/>
      <c r="F8" s="303"/>
      <c r="G8" s="303"/>
      <c r="H8" s="303"/>
      <c r="I8" s="303"/>
      <c r="J8" s="303"/>
      <c r="K8" s="303"/>
      <c r="L8" s="338"/>
      <c r="M8" s="339"/>
      <c r="N8" s="339"/>
      <c r="O8" s="339"/>
      <c r="P8" s="339"/>
      <c r="Q8" s="339"/>
      <c r="R8" s="339"/>
      <c r="S8" s="339"/>
      <c r="T8" s="339"/>
      <c r="U8" s="339"/>
      <c r="V8" s="307"/>
      <c r="W8" s="307"/>
      <c r="X8" s="307"/>
      <c r="Y8" s="307"/>
      <c r="Z8" s="307"/>
      <c r="AA8" s="307"/>
      <c r="AB8" s="307"/>
      <c r="AC8" s="307"/>
      <c r="AD8" s="342"/>
      <c r="AE8" s="286"/>
      <c r="AF8" s="287"/>
      <c r="AG8" s="287"/>
      <c r="AH8" s="287"/>
      <c r="AI8" s="287"/>
      <c r="AJ8" s="288"/>
    </row>
    <row r="9" spans="1:38" ht="24.75" customHeight="1" x14ac:dyDescent="0.15">
      <c r="B9" s="331"/>
      <c r="C9" s="332"/>
      <c r="D9" s="280" t="s">
        <v>114</v>
      </c>
      <c r="E9" s="280"/>
      <c r="F9" s="280"/>
      <c r="G9" s="280"/>
      <c r="H9" s="280"/>
      <c r="I9" s="280"/>
      <c r="J9" s="280"/>
      <c r="K9" s="280"/>
      <c r="L9" s="344" t="s">
        <v>115</v>
      </c>
      <c r="M9" s="345"/>
      <c r="N9" s="345"/>
      <c r="O9" s="345"/>
      <c r="P9" s="345"/>
      <c r="Q9" s="345"/>
      <c r="R9" s="345"/>
      <c r="S9" s="345"/>
      <c r="T9" s="345"/>
      <c r="U9" s="346"/>
      <c r="V9" s="298" t="s">
        <v>116</v>
      </c>
      <c r="W9" s="284"/>
      <c r="X9" s="284"/>
      <c r="Y9" s="284"/>
      <c r="Z9" s="284"/>
      <c r="AA9" s="284"/>
      <c r="AB9" s="284"/>
      <c r="AC9" s="284"/>
      <c r="AD9" s="285"/>
      <c r="AE9" s="286">
        <v>27500</v>
      </c>
      <c r="AF9" s="287"/>
      <c r="AG9" s="287"/>
      <c r="AH9" s="287"/>
      <c r="AI9" s="287"/>
      <c r="AJ9" s="288"/>
    </row>
    <row r="10" spans="1:38" ht="24.75" customHeight="1" x14ac:dyDescent="0.4">
      <c r="B10" s="331"/>
      <c r="C10" s="332"/>
      <c r="D10" s="280"/>
      <c r="E10" s="280"/>
      <c r="F10" s="280"/>
      <c r="G10" s="280"/>
      <c r="H10" s="280"/>
      <c r="I10" s="280"/>
      <c r="J10" s="280"/>
      <c r="K10" s="280"/>
      <c r="L10" s="315" t="s">
        <v>120</v>
      </c>
      <c r="M10" s="316"/>
      <c r="N10" s="316"/>
      <c r="O10" s="316"/>
      <c r="P10" s="316"/>
      <c r="Q10" s="316"/>
      <c r="R10" s="316"/>
      <c r="S10" s="316"/>
      <c r="T10" s="316"/>
      <c r="U10" s="317"/>
      <c r="V10" s="284"/>
      <c r="W10" s="284"/>
      <c r="X10" s="284"/>
      <c r="Y10" s="284"/>
      <c r="Z10" s="284"/>
      <c r="AA10" s="284"/>
      <c r="AB10" s="284"/>
      <c r="AC10" s="284"/>
      <c r="AD10" s="285"/>
      <c r="AE10" s="286"/>
      <c r="AF10" s="287"/>
      <c r="AG10" s="287"/>
      <c r="AH10" s="287"/>
      <c r="AI10" s="287"/>
      <c r="AJ10" s="288"/>
    </row>
    <row r="11" spans="1:38" ht="24.75" customHeight="1" x14ac:dyDescent="0.15">
      <c r="B11" s="331"/>
      <c r="C11" s="332"/>
      <c r="D11" s="280" t="s">
        <v>122</v>
      </c>
      <c r="E11" s="280"/>
      <c r="F11" s="280"/>
      <c r="G11" s="280"/>
      <c r="H11" s="280"/>
      <c r="I11" s="280"/>
      <c r="J11" s="280"/>
      <c r="K11" s="280"/>
      <c r="L11" s="296" t="s">
        <v>123</v>
      </c>
      <c r="M11" s="297"/>
      <c r="N11" s="297"/>
      <c r="O11" s="297"/>
      <c r="P11" s="297"/>
      <c r="Q11" s="297"/>
      <c r="R11" s="297"/>
      <c r="S11" s="297"/>
      <c r="T11" s="297"/>
      <c r="U11" s="297"/>
      <c r="V11" s="284" t="s">
        <v>234</v>
      </c>
      <c r="W11" s="284"/>
      <c r="X11" s="284"/>
      <c r="Y11" s="284"/>
      <c r="Z11" s="284"/>
      <c r="AA11" s="284"/>
      <c r="AB11" s="284"/>
      <c r="AC11" s="284"/>
      <c r="AD11" s="285"/>
      <c r="AE11" s="286">
        <v>16500</v>
      </c>
      <c r="AF11" s="287"/>
      <c r="AG11" s="287"/>
      <c r="AH11" s="287"/>
      <c r="AI11" s="287"/>
      <c r="AJ11" s="288"/>
    </row>
    <row r="12" spans="1:38" ht="24.75" customHeight="1" x14ac:dyDescent="0.4">
      <c r="B12" s="331"/>
      <c r="C12" s="332"/>
      <c r="D12" s="280"/>
      <c r="E12" s="280"/>
      <c r="F12" s="280"/>
      <c r="G12" s="280"/>
      <c r="H12" s="280"/>
      <c r="I12" s="280"/>
      <c r="J12" s="280"/>
      <c r="K12" s="280"/>
      <c r="L12" s="299" t="s">
        <v>126</v>
      </c>
      <c r="M12" s="300"/>
      <c r="N12" s="300"/>
      <c r="O12" s="300"/>
      <c r="P12" s="300"/>
      <c r="Q12" s="300"/>
      <c r="R12" s="300"/>
      <c r="S12" s="300"/>
      <c r="T12" s="300"/>
      <c r="U12" s="300"/>
      <c r="V12" s="284"/>
      <c r="W12" s="284"/>
      <c r="X12" s="284"/>
      <c r="Y12" s="284"/>
      <c r="Z12" s="284"/>
      <c r="AA12" s="284"/>
      <c r="AB12" s="284"/>
      <c r="AC12" s="284"/>
      <c r="AD12" s="285"/>
      <c r="AE12" s="286"/>
      <c r="AF12" s="287"/>
      <c r="AG12" s="287"/>
      <c r="AH12" s="287"/>
      <c r="AI12" s="287"/>
      <c r="AJ12" s="288"/>
    </row>
    <row r="13" spans="1:38" ht="24.75" customHeight="1" x14ac:dyDescent="0.15">
      <c r="B13" s="331"/>
      <c r="C13" s="332"/>
      <c r="D13" s="280" t="s">
        <v>128</v>
      </c>
      <c r="E13" s="280"/>
      <c r="F13" s="280"/>
      <c r="G13" s="280"/>
      <c r="H13" s="280"/>
      <c r="I13" s="280"/>
      <c r="J13" s="280"/>
      <c r="K13" s="280"/>
      <c r="L13" s="296" t="s">
        <v>129</v>
      </c>
      <c r="M13" s="297"/>
      <c r="N13" s="297"/>
      <c r="O13" s="297"/>
      <c r="P13" s="297"/>
      <c r="Q13" s="297"/>
      <c r="R13" s="297"/>
      <c r="S13" s="297"/>
      <c r="T13" s="297"/>
      <c r="U13" s="297"/>
      <c r="V13" s="284" t="s">
        <v>130</v>
      </c>
      <c r="W13" s="284"/>
      <c r="X13" s="284"/>
      <c r="Y13" s="284"/>
      <c r="Z13" s="284"/>
      <c r="AA13" s="284"/>
      <c r="AB13" s="284"/>
      <c r="AC13" s="284"/>
      <c r="AD13" s="285"/>
      <c r="AE13" s="286">
        <f>11500*1.1</f>
        <v>12650.000000000002</v>
      </c>
      <c r="AF13" s="287"/>
      <c r="AG13" s="287"/>
      <c r="AH13" s="287"/>
      <c r="AI13" s="287"/>
      <c r="AJ13" s="288"/>
    </row>
    <row r="14" spans="1:38" ht="24.75" customHeight="1" x14ac:dyDescent="0.4">
      <c r="B14" s="331"/>
      <c r="C14" s="332"/>
      <c r="D14" s="280"/>
      <c r="E14" s="280"/>
      <c r="F14" s="280"/>
      <c r="G14" s="280"/>
      <c r="H14" s="280"/>
      <c r="I14" s="280"/>
      <c r="J14" s="280"/>
      <c r="K14" s="280"/>
      <c r="L14" s="299" t="s">
        <v>134</v>
      </c>
      <c r="M14" s="300"/>
      <c r="N14" s="300"/>
      <c r="O14" s="300"/>
      <c r="P14" s="300"/>
      <c r="Q14" s="300"/>
      <c r="R14" s="300"/>
      <c r="S14" s="300"/>
      <c r="T14" s="300"/>
      <c r="U14" s="300"/>
      <c r="V14" s="284"/>
      <c r="W14" s="284"/>
      <c r="X14" s="284"/>
      <c r="Y14" s="284"/>
      <c r="Z14" s="284"/>
      <c r="AA14" s="284"/>
      <c r="AB14" s="284"/>
      <c r="AC14" s="284"/>
      <c r="AD14" s="285"/>
      <c r="AE14" s="286"/>
      <c r="AF14" s="287"/>
      <c r="AG14" s="287"/>
      <c r="AH14" s="287"/>
      <c r="AI14" s="287"/>
      <c r="AJ14" s="288"/>
    </row>
    <row r="15" spans="1:38" ht="24.75" customHeight="1" x14ac:dyDescent="0.4">
      <c r="B15" s="331"/>
      <c r="C15" s="332"/>
      <c r="D15" s="280" t="s">
        <v>139</v>
      </c>
      <c r="E15" s="280"/>
      <c r="F15" s="280"/>
      <c r="G15" s="280"/>
      <c r="H15" s="280"/>
      <c r="I15" s="280"/>
      <c r="J15" s="280"/>
      <c r="K15" s="280"/>
      <c r="L15" s="310" t="s">
        <v>140</v>
      </c>
      <c r="M15" s="311"/>
      <c r="N15" s="311"/>
      <c r="O15" s="311"/>
      <c r="P15" s="311"/>
      <c r="Q15" s="311"/>
      <c r="R15" s="311"/>
      <c r="S15" s="311"/>
      <c r="T15" s="311"/>
      <c r="U15" s="311"/>
      <c r="V15" s="284" t="s">
        <v>141</v>
      </c>
      <c r="W15" s="284"/>
      <c r="X15" s="284"/>
      <c r="Y15" s="284"/>
      <c r="Z15" s="284"/>
      <c r="AA15" s="284"/>
      <c r="AB15" s="284"/>
      <c r="AC15" s="284"/>
      <c r="AD15" s="285"/>
      <c r="AE15" s="286">
        <f>7000*1.1</f>
        <v>7700.0000000000009</v>
      </c>
      <c r="AF15" s="287"/>
      <c r="AG15" s="287"/>
      <c r="AH15" s="287"/>
      <c r="AI15" s="287"/>
      <c r="AJ15" s="288"/>
    </row>
    <row r="16" spans="1:38" ht="24.75" customHeight="1" x14ac:dyDescent="0.4">
      <c r="A16" s="65"/>
      <c r="B16" s="331"/>
      <c r="C16" s="332"/>
      <c r="D16" s="280"/>
      <c r="E16" s="280"/>
      <c r="F16" s="280"/>
      <c r="G16" s="280"/>
      <c r="H16" s="280"/>
      <c r="I16" s="280"/>
      <c r="J16" s="280"/>
      <c r="K16" s="280"/>
      <c r="L16" s="310"/>
      <c r="M16" s="311"/>
      <c r="N16" s="311"/>
      <c r="O16" s="311"/>
      <c r="P16" s="311"/>
      <c r="Q16" s="311"/>
      <c r="R16" s="311"/>
      <c r="S16" s="311"/>
      <c r="T16" s="311"/>
      <c r="U16" s="311"/>
      <c r="V16" s="284"/>
      <c r="W16" s="284"/>
      <c r="X16" s="284"/>
      <c r="Y16" s="284"/>
      <c r="Z16" s="284"/>
      <c r="AA16" s="284"/>
      <c r="AB16" s="284"/>
      <c r="AC16" s="284"/>
      <c r="AD16" s="285"/>
      <c r="AE16" s="286"/>
      <c r="AF16" s="287"/>
      <c r="AG16" s="287"/>
      <c r="AH16" s="287"/>
      <c r="AI16" s="287"/>
      <c r="AJ16" s="288"/>
    </row>
    <row r="17" spans="2:36" ht="24.75" customHeight="1" x14ac:dyDescent="0.15">
      <c r="B17" s="331"/>
      <c r="C17" s="332"/>
      <c r="D17" s="303" t="s">
        <v>148</v>
      </c>
      <c r="E17" s="303"/>
      <c r="F17" s="303"/>
      <c r="G17" s="303"/>
      <c r="H17" s="303"/>
      <c r="I17" s="303"/>
      <c r="J17" s="303"/>
      <c r="K17" s="303"/>
      <c r="L17" s="296" t="s">
        <v>149</v>
      </c>
      <c r="M17" s="297"/>
      <c r="N17" s="297"/>
      <c r="O17" s="297"/>
      <c r="P17" s="297"/>
      <c r="Q17" s="297"/>
      <c r="R17" s="297"/>
      <c r="S17" s="297"/>
      <c r="T17" s="297"/>
      <c r="U17" s="297"/>
      <c r="V17" s="284" t="s">
        <v>150</v>
      </c>
      <c r="W17" s="284"/>
      <c r="X17" s="284"/>
      <c r="Y17" s="284"/>
      <c r="Z17" s="284"/>
      <c r="AA17" s="284"/>
      <c r="AB17" s="284"/>
      <c r="AC17" s="284"/>
      <c r="AD17" s="285"/>
      <c r="AE17" s="286">
        <f>4600*1.1</f>
        <v>5060</v>
      </c>
      <c r="AF17" s="287"/>
      <c r="AG17" s="287"/>
      <c r="AH17" s="287"/>
      <c r="AI17" s="287"/>
      <c r="AJ17" s="288"/>
    </row>
    <row r="18" spans="2:36" ht="24.75" customHeight="1" x14ac:dyDescent="0.4">
      <c r="B18" s="331"/>
      <c r="C18" s="332"/>
      <c r="D18" s="303"/>
      <c r="E18" s="303"/>
      <c r="F18" s="303"/>
      <c r="G18" s="303"/>
      <c r="H18" s="303"/>
      <c r="I18" s="303"/>
      <c r="J18" s="303"/>
      <c r="K18" s="303"/>
      <c r="L18" s="299" t="s">
        <v>151</v>
      </c>
      <c r="M18" s="300"/>
      <c r="N18" s="300"/>
      <c r="O18" s="300"/>
      <c r="P18" s="300"/>
      <c r="Q18" s="300"/>
      <c r="R18" s="300"/>
      <c r="S18" s="300"/>
      <c r="T18" s="300"/>
      <c r="U18" s="300"/>
      <c r="V18" s="284"/>
      <c r="W18" s="284"/>
      <c r="X18" s="284"/>
      <c r="Y18" s="284"/>
      <c r="Z18" s="284"/>
      <c r="AA18" s="284"/>
      <c r="AB18" s="284"/>
      <c r="AC18" s="284"/>
      <c r="AD18" s="285"/>
      <c r="AE18" s="286"/>
      <c r="AF18" s="287"/>
      <c r="AG18" s="287"/>
      <c r="AH18" s="287"/>
      <c r="AI18" s="287"/>
      <c r="AJ18" s="288"/>
    </row>
    <row r="19" spans="2:36" ht="24.75" customHeight="1" x14ac:dyDescent="0.15">
      <c r="B19" s="331"/>
      <c r="C19" s="332"/>
      <c r="D19" s="312" t="s">
        <v>235</v>
      </c>
      <c r="E19" s="312"/>
      <c r="F19" s="312"/>
      <c r="G19" s="312"/>
      <c r="H19" s="312"/>
      <c r="I19" s="312"/>
      <c r="J19" s="312"/>
      <c r="K19" s="312"/>
      <c r="L19" s="313" t="s">
        <v>236</v>
      </c>
      <c r="M19" s="314"/>
      <c r="N19" s="314"/>
      <c r="O19" s="314"/>
      <c r="P19" s="314"/>
      <c r="Q19" s="314"/>
      <c r="R19" s="314"/>
      <c r="S19" s="314"/>
      <c r="T19" s="314"/>
      <c r="U19" s="314"/>
      <c r="V19" s="298" t="s">
        <v>163</v>
      </c>
      <c r="W19" s="284"/>
      <c r="X19" s="284"/>
      <c r="Y19" s="284"/>
      <c r="Z19" s="284"/>
      <c r="AA19" s="284"/>
      <c r="AB19" s="284"/>
      <c r="AC19" s="284"/>
      <c r="AD19" s="285"/>
      <c r="AE19" s="286">
        <v>4400</v>
      </c>
      <c r="AF19" s="287"/>
      <c r="AG19" s="287"/>
      <c r="AH19" s="287"/>
      <c r="AI19" s="287"/>
      <c r="AJ19" s="288"/>
    </row>
    <row r="20" spans="2:36" ht="24.75" customHeight="1" x14ac:dyDescent="0.4">
      <c r="B20" s="331"/>
      <c r="C20" s="332"/>
      <c r="D20" s="312"/>
      <c r="E20" s="312"/>
      <c r="F20" s="312"/>
      <c r="G20" s="312"/>
      <c r="H20" s="312"/>
      <c r="I20" s="312"/>
      <c r="J20" s="312"/>
      <c r="K20" s="312"/>
      <c r="L20" s="301" t="s">
        <v>253</v>
      </c>
      <c r="M20" s="302"/>
      <c r="N20" s="302"/>
      <c r="O20" s="302"/>
      <c r="P20" s="302"/>
      <c r="Q20" s="302"/>
      <c r="R20" s="302"/>
      <c r="S20" s="302"/>
      <c r="T20" s="302"/>
      <c r="U20" s="302"/>
      <c r="V20" s="284"/>
      <c r="W20" s="284"/>
      <c r="X20" s="284"/>
      <c r="Y20" s="284"/>
      <c r="Z20" s="284"/>
      <c r="AA20" s="284"/>
      <c r="AB20" s="284"/>
      <c r="AC20" s="284"/>
      <c r="AD20" s="285"/>
      <c r="AE20" s="286"/>
      <c r="AF20" s="287"/>
      <c r="AG20" s="287"/>
      <c r="AH20" s="287"/>
      <c r="AI20" s="287"/>
      <c r="AJ20" s="288"/>
    </row>
    <row r="21" spans="2:36" ht="24.75" customHeight="1" x14ac:dyDescent="0.4">
      <c r="B21" s="331"/>
      <c r="C21" s="332"/>
      <c r="D21" s="303" t="s">
        <v>237</v>
      </c>
      <c r="E21" s="303"/>
      <c r="F21" s="303"/>
      <c r="G21" s="303"/>
      <c r="H21" s="303"/>
      <c r="I21" s="303"/>
      <c r="J21" s="303"/>
      <c r="K21" s="303"/>
      <c r="L21" s="304" t="s">
        <v>238</v>
      </c>
      <c r="M21" s="305"/>
      <c r="N21" s="305"/>
      <c r="O21" s="305"/>
      <c r="P21" s="305"/>
      <c r="Q21" s="305"/>
      <c r="R21" s="305"/>
      <c r="S21" s="305"/>
      <c r="T21" s="305"/>
      <c r="U21" s="305"/>
      <c r="V21" s="307" t="s">
        <v>254</v>
      </c>
      <c r="W21" s="308"/>
      <c r="X21" s="308"/>
      <c r="Y21" s="308"/>
      <c r="Z21" s="308"/>
      <c r="AA21" s="308"/>
      <c r="AB21" s="308"/>
      <c r="AC21" s="308"/>
      <c r="AD21" s="309"/>
      <c r="AE21" s="286">
        <v>8800</v>
      </c>
      <c r="AF21" s="287"/>
      <c r="AG21" s="287"/>
      <c r="AH21" s="287"/>
      <c r="AI21" s="287"/>
      <c r="AJ21" s="288"/>
    </row>
    <row r="22" spans="2:36" ht="24.75" customHeight="1" x14ac:dyDescent="0.4">
      <c r="B22" s="331"/>
      <c r="C22" s="332"/>
      <c r="D22" s="303"/>
      <c r="E22" s="303"/>
      <c r="F22" s="303"/>
      <c r="G22" s="303"/>
      <c r="H22" s="303"/>
      <c r="I22" s="303"/>
      <c r="J22" s="303"/>
      <c r="K22" s="303"/>
      <c r="L22" s="306"/>
      <c r="M22" s="305"/>
      <c r="N22" s="305"/>
      <c r="O22" s="305"/>
      <c r="P22" s="305"/>
      <c r="Q22" s="305"/>
      <c r="R22" s="305"/>
      <c r="S22" s="305"/>
      <c r="T22" s="305"/>
      <c r="U22" s="305"/>
      <c r="V22" s="308"/>
      <c r="W22" s="308"/>
      <c r="X22" s="308"/>
      <c r="Y22" s="308"/>
      <c r="Z22" s="308"/>
      <c r="AA22" s="308"/>
      <c r="AB22" s="308"/>
      <c r="AC22" s="308"/>
      <c r="AD22" s="309"/>
      <c r="AE22" s="286"/>
      <c r="AF22" s="287"/>
      <c r="AG22" s="287"/>
      <c r="AH22" s="287"/>
      <c r="AI22" s="287"/>
      <c r="AJ22" s="288"/>
    </row>
    <row r="23" spans="2:36" ht="24.75" customHeight="1" x14ac:dyDescent="0.15">
      <c r="B23" s="331"/>
      <c r="C23" s="332"/>
      <c r="D23" s="280" t="s">
        <v>169</v>
      </c>
      <c r="E23" s="280"/>
      <c r="F23" s="280"/>
      <c r="G23" s="280"/>
      <c r="H23" s="280"/>
      <c r="I23" s="280"/>
      <c r="J23" s="280"/>
      <c r="K23" s="280"/>
      <c r="L23" s="296" t="s">
        <v>169</v>
      </c>
      <c r="M23" s="297"/>
      <c r="N23" s="297"/>
      <c r="O23" s="297"/>
      <c r="P23" s="297"/>
      <c r="Q23" s="297"/>
      <c r="R23" s="297"/>
      <c r="S23" s="297"/>
      <c r="T23" s="297"/>
      <c r="U23" s="297"/>
      <c r="V23" s="298" t="s">
        <v>239</v>
      </c>
      <c r="W23" s="284"/>
      <c r="X23" s="284"/>
      <c r="Y23" s="284"/>
      <c r="Z23" s="284"/>
      <c r="AA23" s="284"/>
      <c r="AB23" s="284"/>
      <c r="AC23" s="284"/>
      <c r="AD23" s="285"/>
      <c r="AE23" s="286">
        <f>2000*1.1</f>
        <v>2200</v>
      </c>
      <c r="AF23" s="287"/>
      <c r="AG23" s="287"/>
      <c r="AH23" s="287"/>
      <c r="AI23" s="287"/>
      <c r="AJ23" s="288"/>
    </row>
    <row r="24" spans="2:36" ht="24.75" customHeight="1" x14ac:dyDescent="0.4">
      <c r="B24" s="331"/>
      <c r="C24" s="332"/>
      <c r="D24" s="280"/>
      <c r="E24" s="280"/>
      <c r="F24" s="280"/>
      <c r="G24" s="280"/>
      <c r="H24" s="280"/>
      <c r="I24" s="280"/>
      <c r="J24" s="280"/>
      <c r="K24" s="280"/>
      <c r="L24" s="299" t="s">
        <v>171</v>
      </c>
      <c r="M24" s="300"/>
      <c r="N24" s="300"/>
      <c r="O24" s="300"/>
      <c r="P24" s="300"/>
      <c r="Q24" s="300"/>
      <c r="R24" s="300"/>
      <c r="S24" s="300"/>
      <c r="T24" s="300"/>
      <c r="U24" s="300"/>
      <c r="V24" s="284"/>
      <c r="W24" s="284"/>
      <c r="X24" s="284"/>
      <c r="Y24" s="284"/>
      <c r="Z24" s="284"/>
      <c r="AA24" s="284"/>
      <c r="AB24" s="284"/>
      <c r="AC24" s="284"/>
      <c r="AD24" s="285"/>
      <c r="AE24" s="286"/>
      <c r="AF24" s="287"/>
      <c r="AG24" s="287"/>
      <c r="AH24" s="287"/>
      <c r="AI24" s="287"/>
      <c r="AJ24" s="288"/>
    </row>
    <row r="25" spans="2:36" ht="22.5" customHeight="1" x14ac:dyDescent="0.4">
      <c r="B25" s="331"/>
      <c r="C25" s="332"/>
      <c r="D25" s="280" t="s">
        <v>175</v>
      </c>
      <c r="E25" s="280"/>
      <c r="F25" s="280"/>
      <c r="G25" s="280"/>
      <c r="H25" s="280"/>
      <c r="I25" s="280"/>
      <c r="J25" s="280"/>
      <c r="K25" s="280"/>
      <c r="L25" s="282" t="s">
        <v>176</v>
      </c>
      <c r="M25" s="283"/>
      <c r="N25" s="283"/>
      <c r="O25" s="283"/>
      <c r="P25" s="283"/>
      <c r="Q25" s="283"/>
      <c r="R25" s="283"/>
      <c r="S25" s="283"/>
      <c r="T25" s="283"/>
      <c r="U25" s="283"/>
      <c r="V25" s="284" t="s">
        <v>177</v>
      </c>
      <c r="W25" s="284"/>
      <c r="X25" s="284"/>
      <c r="Y25" s="284"/>
      <c r="Z25" s="284"/>
      <c r="AA25" s="284"/>
      <c r="AB25" s="284"/>
      <c r="AC25" s="284"/>
      <c r="AD25" s="285"/>
      <c r="AE25" s="286">
        <f>1500*1.1</f>
        <v>1650.0000000000002</v>
      </c>
      <c r="AF25" s="287"/>
      <c r="AG25" s="287"/>
      <c r="AH25" s="287"/>
      <c r="AI25" s="287"/>
      <c r="AJ25" s="288"/>
    </row>
    <row r="26" spans="2:36" ht="22.5" customHeight="1" x14ac:dyDescent="0.4">
      <c r="B26" s="331"/>
      <c r="C26" s="332"/>
      <c r="D26" s="280"/>
      <c r="E26" s="280"/>
      <c r="F26" s="280"/>
      <c r="G26" s="280"/>
      <c r="H26" s="280"/>
      <c r="I26" s="280"/>
      <c r="J26" s="280"/>
      <c r="K26" s="280"/>
      <c r="L26" s="282" t="s">
        <v>181</v>
      </c>
      <c r="M26" s="283"/>
      <c r="N26" s="283"/>
      <c r="O26" s="283"/>
      <c r="P26" s="283"/>
      <c r="Q26" s="283"/>
      <c r="R26" s="283"/>
      <c r="S26" s="283"/>
      <c r="T26" s="283"/>
      <c r="U26" s="283"/>
      <c r="V26" s="284" t="s">
        <v>177</v>
      </c>
      <c r="W26" s="284"/>
      <c r="X26" s="284"/>
      <c r="Y26" s="284"/>
      <c r="Z26" s="284"/>
      <c r="AA26" s="284"/>
      <c r="AB26" s="284"/>
      <c r="AC26" s="284"/>
      <c r="AD26" s="285"/>
      <c r="AE26" s="286">
        <f>1500*1.1</f>
        <v>1650.0000000000002</v>
      </c>
      <c r="AF26" s="287"/>
      <c r="AG26" s="287"/>
      <c r="AH26" s="287"/>
      <c r="AI26" s="287"/>
      <c r="AJ26" s="288"/>
    </row>
    <row r="27" spans="2:36" ht="22.5" customHeight="1" x14ac:dyDescent="0.4">
      <c r="B27" s="331"/>
      <c r="C27" s="332"/>
      <c r="D27" s="280"/>
      <c r="E27" s="280"/>
      <c r="F27" s="280"/>
      <c r="G27" s="280"/>
      <c r="H27" s="280"/>
      <c r="I27" s="280"/>
      <c r="J27" s="280"/>
      <c r="K27" s="280"/>
      <c r="L27" s="282" t="s">
        <v>183</v>
      </c>
      <c r="M27" s="283"/>
      <c r="N27" s="283"/>
      <c r="O27" s="283"/>
      <c r="P27" s="283"/>
      <c r="Q27" s="283"/>
      <c r="R27" s="283"/>
      <c r="S27" s="283"/>
      <c r="T27" s="283"/>
      <c r="U27" s="283"/>
      <c r="V27" s="284" t="s">
        <v>184</v>
      </c>
      <c r="W27" s="284"/>
      <c r="X27" s="284"/>
      <c r="Y27" s="284"/>
      <c r="Z27" s="284"/>
      <c r="AA27" s="284"/>
      <c r="AB27" s="284"/>
      <c r="AC27" s="284"/>
      <c r="AD27" s="285"/>
      <c r="AE27" s="286">
        <f>1500*1.1</f>
        <v>1650.0000000000002</v>
      </c>
      <c r="AF27" s="287"/>
      <c r="AG27" s="287"/>
      <c r="AH27" s="287"/>
      <c r="AI27" s="287"/>
      <c r="AJ27" s="288"/>
    </row>
    <row r="28" spans="2:36" ht="22.5" customHeight="1" x14ac:dyDescent="0.4">
      <c r="B28" s="331"/>
      <c r="C28" s="332"/>
      <c r="D28" s="280"/>
      <c r="E28" s="280"/>
      <c r="F28" s="280"/>
      <c r="G28" s="280"/>
      <c r="H28" s="280"/>
      <c r="I28" s="280"/>
      <c r="J28" s="280"/>
      <c r="K28" s="280"/>
      <c r="L28" s="282" t="s">
        <v>188</v>
      </c>
      <c r="M28" s="283"/>
      <c r="N28" s="283"/>
      <c r="O28" s="283"/>
      <c r="P28" s="283"/>
      <c r="Q28" s="283"/>
      <c r="R28" s="283"/>
      <c r="S28" s="283"/>
      <c r="T28" s="283"/>
      <c r="U28" s="283"/>
      <c r="V28" s="284"/>
      <c r="W28" s="284"/>
      <c r="X28" s="284"/>
      <c r="Y28" s="284"/>
      <c r="Z28" s="284"/>
      <c r="AA28" s="284"/>
      <c r="AB28" s="284"/>
      <c r="AC28" s="284"/>
      <c r="AD28" s="285"/>
      <c r="AE28" s="286">
        <f>2500*1.1</f>
        <v>2750</v>
      </c>
      <c r="AF28" s="287"/>
      <c r="AG28" s="287"/>
      <c r="AH28" s="287"/>
      <c r="AI28" s="287"/>
      <c r="AJ28" s="288"/>
    </row>
    <row r="29" spans="2:36" ht="22.5" customHeight="1" x14ac:dyDescent="0.4">
      <c r="B29" s="333"/>
      <c r="C29" s="334"/>
      <c r="D29" s="281"/>
      <c r="E29" s="281"/>
      <c r="F29" s="281"/>
      <c r="G29" s="281"/>
      <c r="H29" s="281"/>
      <c r="I29" s="281"/>
      <c r="J29" s="281"/>
      <c r="K29" s="281"/>
      <c r="L29" s="289" t="s">
        <v>190</v>
      </c>
      <c r="M29" s="290"/>
      <c r="N29" s="290"/>
      <c r="O29" s="290"/>
      <c r="P29" s="290"/>
      <c r="Q29" s="290"/>
      <c r="R29" s="290"/>
      <c r="S29" s="290"/>
      <c r="T29" s="290"/>
      <c r="U29" s="290"/>
      <c r="V29" s="291"/>
      <c r="W29" s="291"/>
      <c r="X29" s="291"/>
      <c r="Y29" s="291"/>
      <c r="Z29" s="291"/>
      <c r="AA29" s="291"/>
      <c r="AB29" s="291"/>
      <c r="AC29" s="291"/>
      <c r="AD29" s="292"/>
      <c r="AE29" s="293">
        <f>3000*1.1</f>
        <v>3300.0000000000005</v>
      </c>
      <c r="AF29" s="294"/>
      <c r="AG29" s="294"/>
      <c r="AH29" s="294"/>
      <c r="AI29" s="294"/>
      <c r="AJ29" s="295"/>
    </row>
    <row r="30" spans="2:36" ht="25.5" customHeight="1" x14ac:dyDescent="0.15">
      <c r="B30" s="243" t="s">
        <v>240</v>
      </c>
      <c r="C30" s="244"/>
      <c r="D30" s="249" t="s">
        <v>156</v>
      </c>
      <c r="E30" s="249"/>
      <c r="F30" s="249"/>
      <c r="G30" s="249"/>
      <c r="H30" s="249"/>
      <c r="I30" s="249"/>
      <c r="J30" s="249"/>
      <c r="K30" s="249"/>
      <c r="L30" s="251" t="s">
        <v>157</v>
      </c>
      <c r="M30" s="252"/>
      <c r="N30" s="252"/>
      <c r="O30" s="252"/>
      <c r="P30" s="252"/>
      <c r="Q30" s="252"/>
      <c r="R30" s="252"/>
      <c r="S30" s="252"/>
      <c r="T30" s="252"/>
      <c r="U30" s="252"/>
      <c r="V30" s="253" t="s">
        <v>158</v>
      </c>
      <c r="W30" s="254"/>
      <c r="X30" s="254"/>
      <c r="Y30" s="254"/>
      <c r="Z30" s="254"/>
      <c r="AA30" s="254"/>
      <c r="AB30" s="254"/>
      <c r="AC30" s="254"/>
      <c r="AD30" s="255"/>
      <c r="AE30" s="258">
        <f>5000*1.1</f>
        <v>5500</v>
      </c>
      <c r="AF30" s="259"/>
      <c r="AG30" s="259"/>
      <c r="AH30" s="259"/>
      <c r="AI30" s="259"/>
      <c r="AJ30" s="260"/>
    </row>
    <row r="31" spans="2:36" ht="25.5" customHeight="1" x14ac:dyDescent="0.4">
      <c r="B31" s="245"/>
      <c r="C31" s="246"/>
      <c r="D31" s="250"/>
      <c r="E31" s="250"/>
      <c r="F31" s="250"/>
      <c r="G31" s="250"/>
      <c r="H31" s="250"/>
      <c r="I31" s="250"/>
      <c r="J31" s="250"/>
      <c r="K31" s="250"/>
      <c r="L31" s="264" t="s">
        <v>160</v>
      </c>
      <c r="M31" s="265"/>
      <c r="N31" s="265"/>
      <c r="O31" s="265"/>
      <c r="P31" s="265"/>
      <c r="Q31" s="265"/>
      <c r="R31" s="265"/>
      <c r="S31" s="265"/>
      <c r="T31" s="265"/>
      <c r="U31" s="265"/>
      <c r="V31" s="256"/>
      <c r="W31" s="256"/>
      <c r="X31" s="256"/>
      <c r="Y31" s="256"/>
      <c r="Z31" s="256"/>
      <c r="AA31" s="256"/>
      <c r="AB31" s="256"/>
      <c r="AC31" s="256"/>
      <c r="AD31" s="257"/>
      <c r="AE31" s="261"/>
      <c r="AF31" s="262"/>
      <c r="AG31" s="262"/>
      <c r="AH31" s="262"/>
      <c r="AI31" s="262"/>
      <c r="AJ31" s="263"/>
    </row>
    <row r="32" spans="2:36" ht="25.5" customHeight="1" x14ac:dyDescent="0.15">
      <c r="B32" s="245"/>
      <c r="C32" s="246"/>
      <c r="D32" s="266" t="s">
        <v>241</v>
      </c>
      <c r="E32" s="250"/>
      <c r="F32" s="250"/>
      <c r="G32" s="250"/>
      <c r="H32" s="250"/>
      <c r="I32" s="250"/>
      <c r="J32" s="250"/>
      <c r="K32" s="250"/>
      <c r="L32" s="268" t="s">
        <v>242</v>
      </c>
      <c r="M32" s="269"/>
      <c r="N32" s="269"/>
      <c r="O32" s="269"/>
      <c r="P32" s="269"/>
      <c r="Q32" s="269"/>
      <c r="R32" s="269"/>
      <c r="S32" s="269"/>
      <c r="T32" s="269"/>
      <c r="U32" s="269"/>
      <c r="V32" s="270" t="s">
        <v>255</v>
      </c>
      <c r="W32" s="271"/>
      <c r="X32" s="271"/>
      <c r="Y32" s="271"/>
      <c r="Z32" s="271"/>
      <c r="AA32" s="271"/>
      <c r="AB32" s="271"/>
      <c r="AC32" s="271"/>
      <c r="AD32" s="272"/>
      <c r="AE32" s="261">
        <f>5000*1.1</f>
        <v>5500</v>
      </c>
      <c r="AF32" s="262"/>
      <c r="AG32" s="262"/>
      <c r="AH32" s="262"/>
      <c r="AI32" s="262"/>
      <c r="AJ32" s="263"/>
    </row>
    <row r="33" spans="2:36" ht="33" customHeight="1" thickBot="1" x14ac:dyDescent="0.45">
      <c r="B33" s="247"/>
      <c r="C33" s="248"/>
      <c r="D33" s="267"/>
      <c r="E33" s="267"/>
      <c r="F33" s="267"/>
      <c r="G33" s="267"/>
      <c r="H33" s="267"/>
      <c r="I33" s="267"/>
      <c r="J33" s="267"/>
      <c r="K33" s="267"/>
      <c r="L33" s="278" t="s">
        <v>262</v>
      </c>
      <c r="M33" s="279"/>
      <c r="N33" s="279"/>
      <c r="O33" s="279"/>
      <c r="P33" s="279"/>
      <c r="Q33" s="279"/>
      <c r="R33" s="279"/>
      <c r="S33" s="279"/>
      <c r="T33" s="279"/>
      <c r="U33" s="279"/>
      <c r="V33" s="273"/>
      <c r="W33" s="273"/>
      <c r="X33" s="273"/>
      <c r="Y33" s="273"/>
      <c r="Z33" s="273"/>
      <c r="AA33" s="273"/>
      <c r="AB33" s="273"/>
      <c r="AC33" s="273"/>
      <c r="AD33" s="274"/>
      <c r="AE33" s="275"/>
      <c r="AF33" s="276"/>
      <c r="AG33" s="276"/>
      <c r="AH33" s="276"/>
      <c r="AI33" s="276"/>
      <c r="AJ33" s="277"/>
    </row>
    <row r="34" spans="2:36" ht="17.25" customHeight="1" x14ac:dyDescent="0.15">
      <c r="C34" s="66" t="s">
        <v>256</v>
      </c>
    </row>
    <row r="35" spans="2:36" ht="17.25" customHeight="1" x14ac:dyDescent="0.4">
      <c r="C35" s="67"/>
    </row>
    <row r="36" spans="2:36" ht="17.25" customHeight="1" x14ac:dyDescent="0.4"/>
    <row r="37" spans="2:36" ht="17.25" customHeight="1" x14ac:dyDescent="0.4"/>
    <row r="38" spans="2:36" ht="17.25" customHeight="1" x14ac:dyDescent="0.4"/>
    <row r="39" spans="2:36" ht="17.25" customHeight="1" x14ac:dyDescent="0.4">
      <c r="B39" s="68"/>
      <c r="C39" s="68"/>
      <c r="D39" s="68"/>
      <c r="E39" s="68"/>
      <c r="F39" s="68"/>
      <c r="G39" s="68"/>
      <c r="H39" s="68"/>
      <c r="I39" s="68"/>
      <c r="J39" s="68"/>
      <c r="K39" s="68"/>
      <c r="L39" s="68"/>
      <c r="M39" s="68"/>
    </row>
    <row r="40" spans="2:36" ht="17.25" customHeight="1" x14ac:dyDescent="0.4">
      <c r="B40" s="68"/>
      <c r="C40" s="68"/>
      <c r="D40" s="68"/>
      <c r="E40" s="68"/>
      <c r="F40" s="68"/>
      <c r="G40" s="68"/>
      <c r="H40" s="68"/>
      <c r="I40" s="68"/>
      <c r="J40" s="68"/>
      <c r="K40" s="68"/>
      <c r="L40" s="68"/>
      <c r="M40" s="68"/>
    </row>
    <row r="41" spans="2:36" ht="17.25" customHeight="1" x14ac:dyDescent="0.4">
      <c r="B41" s="68"/>
      <c r="C41" s="68"/>
      <c r="D41" s="68"/>
      <c r="E41" s="68"/>
      <c r="F41" s="68"/>
      <c r="G41" s="68"/>
      <c r="H41" s="68"/>
      <c r="I41" s="68"/>
      <c r="J41" s="68"/>
      <c r="K41" s="68"/>
      <c r="L41" s="68"/>
      <c r="M41" s="68"/>
    </row>
    <row r="42" spans="2:36" ht="18" customHeight="1" x14ac:dyDescent="0.4">
      <c r="B42" s="241" t="s">
        <v>243</v>
      </c>
      <c r="C42" s="241"/>
      <c r="D42" s="241"/>
      <c r="E42" s="241"/>
      <c r="F42" s="241"/>
      <c r="G42" s="241"/>
      <c r="H42" s="241"/>
      <c r="I42" s="241"/>
      <c r="J42" s="241"/>
      <c r="K42" s="241"/>
      <c r="L42" s="241"/>
      <c r="M42" s="241"/>
      <c r="N42" s="241"/>
      <c r="O42" s="241"/>
      <c r="P42" s="241"/>
      <c r="Q42" s="241"/>
      <c r="R42" s="241"/>
      <c r="S42" s="241"/>
      <c r="Z42" s="69"/>
      <c r="AC42" s="242" t="s">
        <v>257</v>
      </c>
      <c r="AD42" s="242"/>
      <c r="AE42" s="242"/>
      <c r="AF42" s="242"/>
      <c r="AG42" s="242"/>
      <c r="AH42" s="242"/>
      <c r="AI42" s="242"/>
    </row>
  </sheetData>
  <sheetProtection algorithmName="SHA-512" hashValue="mWGVzeEgiHj2uhYBT+Hb7a/0Ev2uDqCr1LO3e8y/GmrVZnjTTe7CLvgv8OcTaoRNOz2S80Zr3QF6IRpAgwBvVA==" saltValue="txwcDVERDWghwMiJHwCV3Q==" spinCount="100000" sheet="1" objects="1" scenarios="1"/>
  <mergeCells count="80">
    <mergeCell ref="B1:AJ2"/>
    <mergeCell ref="B3:U4"/>
    <mergeCell ref="V3:AD4"/>
    <mergeCell ref="AE3:AJ4"/>
    <mergeCell ref="B5:C29"/>
    <mergeCell ref="D5:K6"/>
    <mergeCell ref="L5:U6"/>
    <mergeCell ref="V5:AD6"/>
    <mergeCell ref="AE5:AJ6"/>
    <mergeCell ref="D7:K8"/>
    <mergeCell ref="L7:U8"/>
    <mergeCell ref="V7:AD8"/>
    <mergeCell ref="AE7:AJ8"/>
    <mergeCell ref="D9:K10"/>
    <mergeCell ref="L9:U9"/>
    <mergeCell ref="V9:AD10"/>
    <mergeCell ref="AE9:AJ10"/>
    <mergeCell ref="L10:U10"/>
    <mergeCell ref="D13:K14"/>
    <mergeCell ref="L13:U13"/>
    <mergeCell ref="V13:AD14"/>
    <mergeCell ref="AE13:AJ14"/>
    <mergeCell ref="L14:U14"/>
    <mergeCell ref="D11:K12"/>
    <mergeCell ref="L11:U11"/>
    <mergeCell ref="V11:AD12"/>
    <mergeCell ref="AE11:AJ12"/>
    <mergeCell ref="L12:U12"/>
    <mergeCell ref="D21:K22"/>
    <mergeCell ref="L21:U22"/>
    <mergeCell ref="V21:AD22"/>
    <mergeCell ref="AE21:AJ22"/>
    <mergeCell ref="D15:K16"/>
    <mergeCell ref="L15:U16"/>
    <mergeCell ref="V15:AD16"/>
    <mergeCell ref="AE15:AJ16"/>
    <mergeCell ref="D17:K18"/>
    <mergeCell ref="L17:U17"/>
    <mergeCell ref="V17:AD18"/>
    <mergeCell ref="AE17:AJ18"/>
    <mergeCell ref="L18:U18"/>
    <mergeCell ref="D19:K20"/>
    <mergeCell ref="L19:U19"/>
    <mergeCell ref="V19:AD20"/>
    <mergeCell ref="AE19:AJ20"/>
    <mergeCell ref="L20:U20"/>
    <mergeCell ref="L28:U28"/>
    <mergeCell ref="V28:AD28"/>
    <mergeCell ref="AE28:AJ28"/>
    <mergeCell ref="D23:K24"/>
    <mergeCell ref="L23:U23"/>
    <mergeCell ref="V23:AD24"/>
    <mergeCell ref="AE23:AJ24"/>
    <mergeCell ref="L24:U24"/>
    <mergeCell ref="D25:K29"/>
    <mergeCell ref="L25:U25"/>
    <mergeCell ref="V25:AD25"/>
    <mergeCell ref="AE25:AJ25"/>
    <mergeCell ref="L26:U26"/>
    <mergeCell ref="V26:AD26"/>
    <mergeCell ref="AE26:AJ26"/>
    <mergeCell ref="L27:U27"/>
    <mergeCell ref="V27:AD27"/>
    <mergeCell ref="AE27:AJ27"/>
    <mergeCell ref="L29:U29"/>
    <mergeCell ref="V29:AD29"/>
    <mergeCell ref="AE29:AJ29"/>
    <mergeCell ref="B42:S42"/>
    <mergeCell ref="AC42:AI42"/>
    <mergeCell ref="B30:C33"/>
    <mergeCell ref="D30:K31"/>
    <mergeCell ref="L30:U30"/>
    <mergeCell ref="V30:AD31"/>
    <mergeCell ref="AE30:AJ31"/>
    <mergeCell ref="L31:U31"/>
    <mergeCell ref="D32:K33"/>
    <mergeCell ref="L32:U32"/>
    <mergeCell ref="V32:AD33"/>
    <mergeCell ref="AE32:AJ33"/>
    <mergeCell ref="L33:U33"/>
  </mergeCells>
  <phoneticPr fontId="5"/>
  <pageMargins left="0" right="0" top="0" bottom="0" header="0.31496062992126" footer="0.31496062992126"/>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31"/>
  <sheetViews>
    <sheetView tabSelected="1" zoomScale="70" zoomScaleNormal="70" workbookViewId="0">
      <pane xSplit="5" ySplit="8" topLeftCell="F9" activePane="bottomRight" state="frozen"/>
      <selection pane="topRight" activeCell="F1" sqref="F1"/>
      <selection pane="bottomLeft" activeCell="A9" sqref="A9"/>
      <selection pane="bottomRight" activeCell="E14" sqref="E14"/>
    </sheetView>
  </sheetViews>
  <sheetFormatPr defaultRowHeight="18.75" x14ac:dyDescent="0.4"/>
  <cols>
    <col min="1" max="1" width="5" customWidth="1"/>
    <col min="2" max="4" width="12.375" customWidth="1"/>
    <col min="5" max="6" width="22.625" customWidth="1"/>
    <col min="7" max="7" width="12.75" customWidth="1"/>
    <col min="8" max="8" width="17.625" customWidth="1"/>
    <col min="9" max="9" width="14.125" customWidth="1"/>
    <col min="10" max="11" width="35.5" customWidth="1"/>
    <col min="12" max="12" width="10.625" customWidth="1"/>
    <col min="13" max="13" width="14.125" customWidth="1"/>
    <col min="14" max="22" width="7.625" customWidth="1"/>
    <col min="23" max="26" width="10.625" customWidth="1"/>
    <col min="27" max="27" width="26.75" customWidth="1"/>
    <col min="28" max="31" width="8.625" hidden="1" customWidth="1"/>
    <col min="32" max="34" width="10.625" hidden="1" customWidth="1"/>
    <col min="35" max="35" width="12.875" hidden="1" customWidth="1"/>
    <col min="36" max="40" width="11" hidden="1" customWidth="1"/>
    <col min="41" max="41" width="8.125" hidden="1" customWidth="1"/>
    <col min="42" max="45" width="2.75" hidden="1" customWidth="1"/>
    <col min="46" max="52" width="9" hidden="1" customWidth="1"/>
    <col min="53" max="54" width="9" customWidth="1"/>
  </cols>
  <sheetData>
    <row r="1" spans="1:52" ht="24" customHeight="1" x14ac:dyDescent="0.4">
      <c r="B1" t="s">
        <v>3</v>
      </c>
    </row>
    <row r="2" spans="1:52" ht="24" customHeight="1" x14ac:dyDescent="0.4">
      <c r="B2" s="355" t="s">
        <v>1</v>
      </c>
      <c r="C2" s="355"/>
      <c r="D2" s="355"/>
      <c r="E2" s="61" t="s">
        <v>44</v>
      </c>
      <c r="F2" s="356" t="s">
        <v>2</v>
      </c>
      <c r="G2" s="357"/>
      <c r="H2" s="358" t="s">
        <v>24</v>
      </c>
      <c r="I2" s="358"/>
      <c r="J2" s="358"/>
      <c r="K2" s="356" t="s">
        <v>25</v>
      </c>
      <c r="L2" s="357"/>
      <c r="M2" s="62" t="s">
        <v>26</v>
      </c>
      <c r="N2" s="98"/>
      <c r="O2" s="99"/>
      <c r="P2" s="99"/>
      <c r="Q2" s="99"/>
      <c r="R2" s="99"/>
    </row>
    <row r="3" spans="1:52" ht="24" customHeight="1" x14ac:dyDescent="0.4">
      <c r="B3" s="359"/>
      <c r="C3" s="359"/>
      <c r="D3" s="359"/>
      <c r="E3" s="360"/>
      <c r="F3" s="362"/>
      <c r="G3" s="363"/>
      <c r="H3" s="366"/>
      <c r="I3" s="366"/>
      <c r="J3" s="366"/>
      <c r="K3" s="347"/>
      <c r="L3" s="367"/>
      <c r="M3" s="347"/>
      <c r="N3" s="100"/>
      <c r="O3" s="101"/>
      <c r="P3" s="101"/>
      <c r="Q3" s="101"/>
      <c r="R3" s="101"/>
      <c r="U3" t="s">
        <v>56</v>
      </c>
      <c r="V3" s="81">
        <f>COUNTA(D9:D108)</f>
        <v>0</v>
      </c>
      <c r="X3" s="16"/>
      <c r="Y3" s="102"/>
      <c r="Z3" s="103"/>
      <c r="AA3" s="103"/>
      <c r="AB3" s="103"/>
      <c r="AC3" s="103"/>
      <c r="AD3" s="104"/>
      <c r="AE3" s="105"/>
      <c r="AT3" t="s">
        <v>70</v>
      </c>
    </row>
    <row r="4" spans="1:52" ht="24" customHeight="1" x14ac:dyDescent="0.4">
      <c r="B4" s="359"/>
      <c r="C4" s="359"/>
      <c r="D4" s="359"/>
      <c r="E4" s="361"/>
      <c r="F4" s="364"/>
      <c r="G4" s="365"/>
      <c r="H4" s="366"/>
      <c r="I4" s="366"/>
      <c r="J4" s="366"/>
      <c r="K4" s="348"/>
      <c r="L4" s="368"/>
      <c r="M4" s="348"/>
      <c r="N4" s="100"/>
      <c r="O4" s="101"/>
      <c r="P4" s="101"/>
      <c r="Q4" s="101"/>
      <c r="R4" s="101"/>
      <c r="AT4" t="s">
        <v>71</v>
      </c>
    </row>
    <row r="5" spans="1:52" ht="94.5" customHeight="1" x14ac:dyDescent="0.4">
      <c r="B5" s="353" t="s">
        <v>214</v>
      </c>
      <c r="C5" s="354"/>
      <c r="D5" s="354"/>
      <c r="E5" s="354"/>
      <c r="F5" s="354"/>
      <c r="G5" s="354"/>
      <c r="H5" s="354"/>
      <c r="I5" s="354"/>
      <c r="K5" s="349" t="s">
        <v>212</v>
      </c>
      <c r="L5" s="349"/>
      <c r="M5" s="349"/>
      <c r="N5" s="349"/>
      <c r="O5" s="349"/>
      <c r="P5" s="369"/>
      <c r="Q5" s="369"/>
      <c r="R5" s="369"/>
      <c r="S5" s="369"/>
      <c r="T5" s="369"/>
      <c r="U5" s="369"/>
      <c r="V5" s="369"/>
      <c r="W5" s="369"/>
      <c r="X5" s="369"/>
      <c r="Y5" s="369"/>
      <c r="Z5" s="369"/>
    </row>
    <row r="6" spans="1:52" ht="24" customHeight="1" x14ac:dyDescent="0.4">
      <c r="B6" s="106" t="s">
        <v>30</v>
      </c>
      <c r="C6" s="106"/>
      <c r="D6" s="106"/>
      <c r="E6" s="107" t="s">
        <v>46</v>
      </c>
      <c r="F6" s="108"/>
      <c r="G6" s="108"/>
      <c r="H6" s="108"/>
      <c r="I6" s="108"/>
      <c r="J6" s="108"/>
      <c r="K6" s="109"/>
      <c r="L6" s="110" t="s">
        <v>57</v>
      </c>
      <c r="M6" s="110"/>
      <c r="N6" s="350" t="s">
        <v>29</v>
      </c>
      <c r="O6" s="351"/>
      <c r="P6" s="351"/>
      <c r="Q6" s="351"/>
      <c r="R6" s="351"/>
      <c r="S6" s="351"/>
      <c r="T6" s="351"/>
      <c r="U6" s="351"/>
      <c r="V6" s="351"/>
      <c r="W6" s="351"/>
      <c r="X6" s="351"/>
      <c r="Y6" s="351"/>
      <c r="Z6" s="352"/>
      <c r="AA6" s="22" t="s">
        <v>32</v>
      </c>
      <c r="AT6" t="s">
        <v>18</v>
      </c>
    </row>
    <row r="7" spans="1:52" ht="12.75" hidden="1" customHeight="1" x14ac:dyDescent="0.4">
      <c r="A7" s="14">
        <f>COLUMN()</f>
        <v>1</v>
      </c>
      <c r="B7" s="14">
        <f>COLUMN()</f>
        <v>2</v>
      </c>
      <c r="C7" s="14">
        <f>COLUMN()</f>
        <v>3</v>
      </c>
      <c r="D7" s="14">
        <f>COLUMN()</f>
        <v>4</v>
      </c>
      <c r="E7" s="14">
        <f>COLUMN()</f>
        <v>5</v>
      </c>
      <c r="F7" s="14">
        <f>COLUMN()</f>
        <v>6</v>
      </c>
      <c r="G7" s="14">
        <f>COLUMN()</f>
        <v>7</v>
      </c>
      <c r="H7" s="14">
        <f>COLUMN()</f>
        <v>8</v>
      </c>
      <c r="I7" s="14">
        <f>COLUMN()</f>
        <v>9</v>
      </c>
      <c r="J7" s="14">
        <f>COLUMN()</f>
        <v>10</v>
      </c>
      <c r="K7" s="14">
        <f>COLUMN()</f>
        <v>11</v>
      </c>
      <c r="L7" s="14">
        <f>COLUMN()</f>
        <v>12</v>
      </c>
      <c r="M7" s="14">
        <f>COLUMN()</f>
        <v>13</v>
      </c>
      <c r="N7" s="14">
        <f>COLUMN()</f>
        <v>14</v>
      </c>
      <c r="O7" s="14">
        <f>COLUMN()</f>
        <v>15</v>
      </c>
      <c r="P7" s="14">
        <f>COLUMN()</f>
        <v>16</v>
      </c>
      <c r="Q7" s="14">
        <f>COLUMN()</f>
        <v>17</v>
      </c>
      <c r="R7" s="14">
        <f>COLUMN()</f>
        <v>18</v>
      </c>
      <c r="S7" s="14">
        <f>COLUMN()</f>
        <v>19</v>
      </c>
      <c r="T7" s="14"/>
      <c r="U7" s="14">
        <f>COLUMN()</f>
        <v>21</v>
      </c>
      <c r="V7" s="14">
        <f>COLUMN()</f>
        <v>22</v>
      </c>
      <c r="W7" s="14">
        <f>COLUMN()</f>
        <v>23</v>
      </c>
      <c r="X7" s="14">
        <f>COLUMN()</f>
        <v>24</v>
      </c>
      <c r="Y7" s="14">
        <f>COLUMN()</f>
        <v>25</v>
      </c>
      <c r="Z7" s="14">
        <f>COLUMN()</f>
        <v>26</v>
      </c>
      <c r="AA7" s="14">
        <f>COLUMN()</f>
        <v>27</v>
      </c>
      <c r="AB7" s="14">
        <f>COLUMN()</f>
        <v>28</v>
      </c>
      <c r="AC7" s="14">
        <f>COLUMN()</f>
        <v>29</v>
      </c>
      <c r="AD7" s="14">
        <f>COLUMN()</f>
        <v>30</v>
      </c>
      <c r="AE7" s="14">
        <f>COLUMN()</f>
        <v>31</v>
      </c>
      <c r="AF7" s="14">
        <f>COLUMN()</f>
        <v>32</v>
      </c>
      <c r="AG7" s="14">
        <f>COLUMN()</f>
        <v>33</v>
      </c>
      <c r="AH7" s="14">
        <f>COLUMN()</f>
        <v>34</v>
      </c>
      <c r="AI7" s="14">
        <f>COLUMN()</f>
        <v>35</v>
      </c>
      <c r="AJ7" s="14">
        <f>COLUMN()</f>
        <v>36</v>
      </c>
      <c r="AK7" s="14">
        <f>COLUMN()</f>
        <v>37</v>
      </c>
      <c r="AL7" s="14">
        <f>COLUMN()</f>
        <v>38</v>
      </c>
      <c r="AM7" s="14">
        <f>COLUMN()</f>
        <v>39</v>
      </c>
      <c r="AN7" s="14">
        <f>COLUMN()</f>
        <v>40</v>
      </c>
      <c r="AO7" s="14">
        <f>COLUMN()</f>
        <v>41</v>
      </c>
      <c r="AT7" t="s">
        <v>19</v>
      </c>
    </row>
    <row r="8" spans="1:52" ht="50.25" customHeight="1" x14ac:dyDescent="0.4">
      <c r="A8" s="40" t="s">
        <v>20</v>
      </c>
      <c r="B8" s="41" t="s">
        <v>10</v>
      </c>
      <c r="C8" s="41" t="s">
        <v>11</v>
      </c>
      <c r="D8" s="47" t="s">
        <v>4</v>
      </c>
      <c r="E8" s="42" t="s">
        <v>5</v>
      </c>
      <c r="F8" s="42" t="s">
        <v>72</v>
      </c>
      <c r="G8" s="42" t="s">
        <v>6</v>
      </c>
      <c r="H8" s="42" t="s">
        <v>7</v>
      </c>
      <c r="I8" s="42" t="s">
        <v>0</v>
      </c>
      <c r="J8" s="42" t="s">
        <v>28</v>
      </c>
      <c r="K8" s="42" t="s">
        <v>33</v>
      </c>
      <c r="L8" s="23" t="s">
        <v>8</v>
      </c>
      <c r="M8" s="23" t="s">
        <v>9</v>
      </c>
      <c r="N8" s="26" t="s">
        <v>12</v>
      </c>
      <c r="O8" s="27" t="s">
        <v>215</v>
      </c>
      <c r="P8" s="27" t="s">
        <v>13</v>
      </c>
      <c r="Q8" s="27" t="s">
        <v>14</v>
      </c>
      <c r="R8" s="27" t="s">
        <v>15</v>
      </c>
      <c r="S8" s="27" t="s">
        <v>216</v>
      </c>
      <c r="T8" s="25" t="s">
        <v>249</v>
      </c>
      <c r="U8" s="27" t="s">
        <v>16</v>
      </c>
      <c r="V8" s="27" t="s">
        <v>59</v>
      </c>
      <c r="W8" s="27" t="s">
        <v>217</v>
      </c>
      <c r="X8" s="80" t="s">
        <v>31</v>
      </c>
      <c r="Y8" s="25" t="s">
        <v>34</v>
      </c>
      <c r="Z8" s="27" t="s">
        <v>35</v>
      </c>
      <c r="AA8" s="24" t="s">
        <v>17</v>
      </c>
      <c r="AB8" s="17" t="s">
        <v>36</v>
      </c>
      <c r="AC8" s="18" t="s">
        <v>218</v>
      </c>
      <c r="AD8" s="18" t="s">
        <v>37</v>
      </c>
      <c r="AE8" s="18" t="s">
        <v>38</v>
      </c>
      <c r="AF8" s="18" t="s">
        <v>39</v>
      </c>
      <c r="AG8" s="18" t="s">
        <v>219</v>
      </c>
      <c r="AH8" s="18" t="s">
        <v>250</v>
      </c>
      <c r="AI8" s="18" t="s">
        <v>40</v>
      </c>
      <c r="AJ8" s="19" t="s">
        <v>60</v>
      </c>
      <c r="AK8" s="18" t="s">
        <v>220</v>
      </c>
      <c r="AL8" s="18" t="s">
        <v>41</v>
      </c>
      <c r="AM8" s="20" t="s">
        <v>42</v>
      </c>
      <c r="AN8" s="18" t="s">
        <v>43</v>
      </c>
      <c r="AO8" s="18" t="s">
        <v>61</v>
      </c>
      <c r="AZ8" t="s">
        <v>62</v>
      </c>
    </row>
    <row r="9" spans="1:52" ht="30" customHeight="1" x14ac:dyDescent="0.4">
      <c r="A9" s="52">
        <f t="shared" ref="A9:A72" si="0">ROW()-8</f>
        <v>1</v>
      </c>
      <c r="B9" s="31"/>
      <c r="C9" s="32"/>
      <c r="D9" s="46"/>
      <c r="E9" s="33"/>
      <c r="F9" s="33"/>
      <c r="G9" s="43"/>
      <c r="H9" s="51"/>
      <c r="I9" s="35"/>
      <c r="J9" s="36"/>
      <c r="K9" s="37"/>
      <c r="L9" s="33"/>
      <c r="M9" s="36"/>
      <c r="N9" s="44"/>
      <c r="O9" s="79"/>
      <c r="P9" s="44"/>
      <c r="Q9" s="79"/>
      <c r="R9" s="44"/>
      <c r="S9" s="79"/>
      <c r="T9" s="44"/>
      <c r="U9" s="79"/>
      <c r="V9" s="44"/>
      <c r="W9" s="79"/>
      <c r="X9" s="44"/>
      <c r="Y9" s="79"/>
      <c r="Z9" s="44"/>
      <c r="AA9" s="38"/>
      <c r="AB9" s="33" t="b">
        <f>IF(受診情報3[[#This Row],[子宮]]="希望",TRUE,FALSE)</f>
        <v>0</v>
      </c>
      <c r="AC9" s="33" t="b">
        <f>IF(受診情報3[[#This Row],[HPV]]="希望",TRUE,FALSE)</f>
        <v>0</v>
      </c>
      <c r="AD9" s="33" t="b">
        <f>IF(受診情報3[[#This Row],[乳がん]]="希望",TRUE,FALSE)</f>
        <v>0</v>
      </c>
      <c r="AE9" s="33" t="b">
        <f>IF(受診情報3[[#This Row],[脳]]="希望",TRUE,FALSE)</f>
        <v>0</v>
      </c>
      <c r="AF9" s="33" t="b">
        <f>IF(受診情報3[[#This Row],[肺がん]]="希望",TRUE,FALSE)</f>
        <v>0</v>
      </c>
      <c r="AG9" s="33" t="b">
        <f>IF(受診情報3[[#This Row],[PET]]="希望",TRUE,FALSE)</f>
        <v>0</v>
      </c>
      <c r="AH9" s="33" t="b">
        <f>IF(受診情報3[[#This Row],[大腸CT]]="希望",TRUE,FALSE)</f>
        <v>0</v>
      </c>
      <c r="AI9" s="33" t="b">
        <f>IF(受診情報3[[#This Row],[心臓]]="希望",TRUE,FALSE)</f>
        <v>0</v>
      </c>
      <c r="AJ9" s="33" t="b">
        <f>IF(受診情報3[[#This Row],[ピロリ]]="希望",TRUE,FALSE)</f>
        <v>0</v>
      </c>
      <c r="AK9" s="33" t="b">
        <f>IF(受診情報3[[#This Row],[アレルギー]]="希望",TRUE,FALSE)</f>
        <v>0</v>
      </c>
      <c r="AL9" s="33" t="b">
        <f>IF(受診情報3[[#This Row],[骨]]="希望",TRUE,FALSE)</f>
        <v>0</v>
      </c>
      <c r="AM9" s="33" t="b">
        <f>IF(受診情報3[[#This Row],[腫瘍マーカー
３種]]="希望",TRUE,FALSE)</f>
        <v>0</v>
      </c>
      <c r="AN9" s="33" t="b">
        <f>IF(受診情報3[[#This Row],[前立腺]]="希望",TRUE,FALSE)</f>
        <v>0</v>
      </c>
      <c r="AO9" s="39" t="str">
        <f>IF(受診情報3[[#This Row],[性別]]="男性",1,IF(受診情報3[[#This Row],[性別]]="女性",2,""))</f>
        <v/>
      </c>
    </row>
    <row r="10" spans="1:52" ht="30" customHeight="1" x14ac:dyDescent="0.4">
      <c r="A10" s="52">
        <f t="shared" si="0"/>
        <v>2</v>
      </c>
      <c r="B10" s="31"/>
      <c r="C10" s="32"/>
      <c r="D10" s="46"/>
      <c r="E10" s="33"/>
      <c r="F10" s="33"/>
      <c r="G10" s="43"/>
      <c r="H10" s="51"/>
      <c r="I10" s="35"/>
      <c r="J10" s="36"/>
      <c r="K10" s="37"/>
      <c r="L10" s="33"/>
      <c r="M10" s="36"/>
      <c r="N10" s="44"/>
      <c r="O10" s="79"/>
      <c r="P10" s="44"/>
      <c r="Q10" s="79"/>
      <c r="R10" s="44"/>
      <c r="S10" s="79"/>
      <c r="T10" s="44"/>
      <c r="U10" s="79"/>
      <c r="V10" s="44"/>
      <c r="W10" s="79"/>
      <c r="X10" s="44"/>
      <c r="Y10" s="79"/>
      <c r="Z10" s="44"/>
      <c r="AA10" s="38"/>
      <c r="AB10" s="33" t="b">
        <f>IF(受診情報3[[#This Row],[子宮]]="希望",TRUE,FALSE)</f>
        <v>0</v>
      </c>
      <c r="AC10" s="33" t="b">
        <f>IF(受診情報3[[#This Row],[HPV]]="希望",TRUE,FALSE)</f>
        <v>0</v>
      </c>
      <c r="AD10" s="33" t="b">
        <f>IF(受診情報3[[#This Row],[乳がん]]="希望",TRUE,FALSE)</f>
        <v>0</v>
      </c>
      <c r="AE10" s="33" t="b">
        <f>IF(受診情報3[[#This Row],[脳]]="希望",TRUE,FALSE)</f>
        <v>0</v>
      </c>
      <c r="AF10" s="33" t="b">
        <f>IF(受診情報3[[#This Row],[肺がん]]="希望",TRUE,FALSE)</f>
        <v>0</v>
      </c>
      <c r="AG10" s="33" t="b">
        <f>IF(受診情報3[[#This Row],[PET]]="希望",TRUE,FALSE)</f>
        <v>0</v>
      </c>
      <c r="AH10" s="33" t="b">
        <f>IF(受診情報3[[#This Row],[大腸CT]]="希望",TRUE,FALSE)</f>
        <v>0</v>
      </c>
      <c r="AI10" s="33" t="b">
        <f>IF(受診情報3[[#This Row],[心臓]]="希望",TRUE,FALSE)</f>
        <v>0</v>
      </c>
      <c r="AJ10" s="33" t="b">
        <f>IF(受診情報3[[#This Row],[ピロリ]]="希望",TRUE,FALSE)</f>
        <v>0</v>
      </c>
      <c r="AK10" s="33" t="b">
        <f>IF(受診情報3[[#This Row],[アレルギー]]="希望",TRUE,FALSE)</f>
        <v>0</v>
      </c>
      <c r="AL10" s="33" t="b">
        <f>IF(受診情報3[[#This Row],[骨]]="希望",TRUE,FALSE)</f>
        <v>0</v>
      </c>
      <c r="AM10" s="33" t="b">
        <f>IF(受診情報3[[#This Row],[腫瘍マーカー
３種]]="希望",TRUE,FALSE)</f>
        <v>0</v>
      </c>
      <c r="AN10" s="33" t="b">
        <f>IF(受診情報3[[#This Row],[前立腺]]="希望",TRUE,FALSE)</f>
        <v>0</v>
      </c>
      <c r="AO10" s="39" t="str">
        <f>IF(受診情報3[[#This Row],[性別]]="男性",1,IF(受診情報3[[#This Row],[性別]]="女性",2,""))</f>
        <v/>
      </c>
      <c r="AZ10" s="30" t="s">
        <v>67</v>
      </c>
    </row>
    <row r="11" spans="1:52" ht="30" customHeight="1" x14ac:dyDescent="0.4">
      <c r="A11" s="52">
        <f t="shared" si="0"/>
        <v>3</v>
      </c>
      <c r="B11" s="31"/>
      <c r="C11" s="32"/>
      <c r="D11" s="46"/>
      <c r="E11" s="33"/>
      <c r="F11" s="33"/>
      <c r="G11" s="43"/>
      <c r="H11" s="51"/>
      <c r="I11" s="35"/>
      <c r="J11" s="33"/>
      <c r="K11" s="37"/>
      <c r="L11" s="33"/>
      <c r="M11" s="36"/>
      <c r="N11" s="44"/>
      <c r="O11" s="79"/>
      <c r="P11" s="44"/>
      <c r="Q11" s="79"/>
      <c r="R11" s="44"/>
      <c r="S11" s="79"/>
      <c r="T11" s="44"/>
      <c r="U11" s="79"/>
      <c r="V11" s="44"/>
      <c r="W11" s="79"/>
      <c r="X11" s="44"/>
      <c r="Y11" s="79"/>
      <c r="Z11" s="44"/>
      <c r="AA11" s="38"/>
      <c r="AB11" s="33" t="b">
        <f>IF(受診情報3[[#This Row],[子宮]]="希望",TRUE,FALSE)</f>
        <v>0</v>
      </c>
      <c r="AC11" s="33" t="b">
        <f>IF(受診情報3[[#This Row],[HPV]]="希望",TRUE,FALSE)</f>
        <v>0</v>
      </c>
      <c r="AD11" s="33" t="b">
        <f>IF(受診情報3[[#This Row],[乳がん]]="希望",TRUE,FALSE)</f>
        <v>0</v>
      </c>
      <c r="AE11" s="33" t="b">
        <f>IF(受診情報3[[#This Row],[脳]]="希望",TRUE,FALSE)</f>
        <v>0</v>
      </c>
      <c r="AF11" s="33" t="b">
        <f>IF(受診情報3[[#This Row],[肺がん]]="希望",TRUE,FALSE)</f>
        <v>0</v>
      </c>
      <c r="AG11" s="33" t="b">
        <f>IF(受診情報3[[#This Row],[PET]]="希望",TRUE,FALSE)</f>
        <v>0</v>
      </c>
      <c r="AH11" s="33" t="b">
        <f>IF(受診情報3[[#This Row],[大腸CT]]="希望",TRUE,FALSE)</f>
        <v>0</v>
      </c>
      <c r="AI11" s="33" t="b">
        <f>IF(受診情報3[[#This Row],[心臓]]="希望",TRUE,FALSE)</f>
        <v>0</v>
      </c>
      <c r="AJ11" s="33" t="b">
        <f>IF(受診情報3[[#This Row],[ピロリ]]="希望",TRUE,FALSE)</f>
        <v>0</v>
      </c>
      <c r="AK11" s="33" t="b">
        <f>IF(受診情報3[[#This Row],[アレルギー]]="希望",TRUE,FALSE)</f>
        <v>0</v>
      </c>
      <c r="AL11" s="33" t="b">
        <f>IF(受診情報3[[#This Row],[骨]]="希望",TRUE,FALSE)</f>
        <v>0</v>
      </c>
      <c r="AM11" s="33" t="b">
        <f>IF(受診情報3[[#This Row],[腫瘍マーカー
３種]]="希望",TRUE,FALSE)</f>
        <v>0</v>
      </c>
      <c r="AN11" s="33" t="b">
        <f>IF(受診情報3[[#This Row],[前立腺]]="希望",TRUE,FALSE)</f>
        <v>0</v>
      </c>
      <c r="AO11" s="39" t="str">
        <f>IF(受診情報3[[#This Row],[性別]]="男性",1,IF(受診情報3[[#This Row],[性別]]="女性",2,""))</f>
        <v/>
      </c>
      <c r="AZ11" t="s">
        <v>66</v>
      </c>
    </row>
    <row r="12" spans="1:52" ht="30" customHeight="1" x14ac:dyDescent="0.4">
      <c r="A12" s="52">
        <f t="shared" si="0"/>
        <v>4</v>
      </c>
      <c r="B12" s="31"/>
      <c r="C12" s="32"/>
      <c r="D12" s="46"/>
      <c r="E12" s="33"/>
      <c r="F12" s="33"/>
      <c r="G12" s="43"/>
      <c r="H12" s="51"/>
      <c r="I12" s="35"/>
      <c r="J12" s="33"/>
      <c r="K12" s="37"/>
      <c r="L12" s="33"/>
      <c r="M12" s="36"/>
      <c r="N12" s="44"/>
      <c r="O12" s="79"/>
      <c r="P12" s="44"/>
      <c r="Q12" s="79"/>
      <c r="R12" s="44"/>
      <c r="S12" s="79"/>
      <c r="T12" s="44"/>
      <c r="U12" s="79"/>
      <c r="V12" s="44"/>
      <c r="W12" s="79"/>
      <c r="X12" s="44"/>
      <c r="Y12" s="79"/>
      <c r="Z12" s="44"/>
      <c r="AA12" s="38"/>
      <c r="AB12" s="33" t="b">
        <f>IF(受診情報3[[#This Row],[子宮]]="希望",TRUE,FALSE)</f>
        <v>0</v>
      </c>
      <c r="AC12" s="33" t="b">
        <f>IF(受診情報3[[#This Row],[HPV]]="希望",TRUE,FALSE)</f>
        <v>0</v>
      </c>
      <c r="AD12" s="33" t="b">
        <f>IF(受診情報3[[#This Row],[乳がん]]="希望",TRUE,FALSE)</f>
        <v>0</v>
      </c>
      <c r="AE12" s="33" t="b">
        <f>IF(受診情報3[[#This Row],[脳]]="希望",TRUE,FALSE)</f>
        <v>0</v>
      </c>
      <c r="AF12" s="33" t="b">
        <f>IF(受診情報3[[#This Row],[肺がん]]="希望",TRUE,FALSE)</f>
        <v>0</v>
      </c>
      <c r="AG12" s="33" t="b">
        <f>IF(受診情報3[[#This Row],[PET]]="希望",TRUE,FALSE)</f>
        <v>0</v>
      </c>
      <c r="AH12" s="33" t="b">
        <f>IF(受診情報3[[#This Row],[大腸CT]]="希望",TRUE,FALSE)</f>
        <v>0</v>
      </c>
      <c r="AI12" s="33" t="b">
        <f>IF(受診情報3[[#This Row],[心臓]]="希望",TRUE,FALSE)</f>
        <v>0</v>
      </c>
      <c r="AJ12" s="33" t="b">
        <f>IF(受診情報3[[#This Row],[ピロリ]]="希望",TRUE,FALSE)</f>
        <v>0</v>
      </c>
      <c r="AK12" s="33" t="b">
        <f>IF(受診情報3[[#This Row],[アレルギー]]="希望",TRUE,FALSE)</f>
        <v>0</v>
      </c>
      <c r="AL12" s="33" t="b">
        <f>IF(受診情報3[[#This Row],[骨]]="希望",TRUE,FALSE)</f>
        <v>0</v>
      </c>
      <c r="AM12" s="33" t="b">
        <f>IF(受診情報3[[#This Row],[腫瘍マーカー
３種]]="希望",TRUE,FALSE)</f>
        <v>0</v>
      </c>
      <c r="AN12" s="33" t="b">
        <f>IF(受診情報3[[#This Row],[前立腺]]="希望",TRUE,FALSE)</f>
        <v>0</v>
      </c>
      <c r="AO12" s="39" t="str">
        <f>IF(受診情報3[[#This Row],[性別]]="男性",1,IF(受診情報3[[#This Row],[性別]]="女性",2,""))</f>
        <v/>
      </c>
    </row>
    <row r="13" spans="1:52" ht="30" customHeight="1" x14ac:dyDescent="0.4">
      <c r="A13" s="52">
        <f t="shared" si="0"/>
        <v>5</v>
      </c>
      <c r="B13" s="31"/>
      <c r="C13" s="32"/>
      <c r="D13" s="46"/>
      <c r="E13" s="33"/>
      <c r="F13" s="33"/>
      <c r="G13" s="43"/>
      <c r="H13" s="51"/>
      <c r="I13" s="35"/>
      <c r="J13" s="33"/>
      <c r="K13" s="37"/>
      <c r="L13" s="33"/>
      <c r="M13" s="36"/>
      <c r="N13" s="44"/>
      <c r="O13" s="79"/>
      <c r="P13" s="44"/>
      <c r="Q13" s="79"/>
      <c r="R13" s="44"/>
      <c r="S13" s="79"/>
      <c r="T13" s="44"/>
      <c r="U13" s="79"/>
      <c r="V13" s="44"/>
      <c r="W13" s="79"/>
      <c r="X13" s="44"/>
      <c r="Y13" s="79"/>
      <c r="Z13" s="44"/>
      <c r="AA13" s="38" t="s">
        <v>63</v>
      </c>
      <c r="AB13" s="33" t="b">
        <f>IF(受診情報3[[#This Row],[子宮]]="希望",TRUE,FALSE)</f>
        <v>0</v>
      </c>
      <c r="AC13" s="33" t="b">
        <f>IF(受診情報3[[#This Row],[HPV]]="希望",TRUE,FALSE)</f>
        <v>0</v>
      </c>
      <c r="AD13" s="33" t="b">
        <f>IF(受診情報3[[#This Row],[乳がん]]="希望",TRUE,FALSE)</f>
        <v>0</v>
      </c>
      <c r="AE13" s="33" t="b">
        <f>IF(受診情報3[[#This Row],[脳]]="希望",TRUE,FALSE)</f>
        <v>0</v>
      </c>
      <c r="AF13" s="33" t="b">
        <f>IF(受診情報3[[#This Row],[肺がん]]="希望",TRUE,FALSE)</f>
        <v>0</v>
      </c>
      <c r="AG13" s="33" t="b">
        <f>IF(受診情報3[[#This Row],[PET]]="希望",TRUE,FALSE)</f>
        <v>0</v>
      </c>
      <c r="AH13" s="33" t="b">
        <f>IF(受診情報3[[#This Row],[大腸CT]]="希望",TRUE,FALSE)</f>
        <v>0</v>
      </c>
      <c r="AI13" s="33" t="b">
        <f>IF(受診情報3[[#This Row],[心臓]]="希望",TRUE,FALSE)</f>
        <v>0</v>
      </c>
      <c r="AJ13" s="33" t="b">
        <f>IF(受診情報3[[#This Row],[ピロリ]]="希望",TRUE,FALSE)</f>
        <v>0</v>
      </c>
      <c r="AK13" s="33" t="b">
        <f>IF(受診情報3[[#This Row],[アレルギー]]="希望",TRUE,FALSE)</f>
        <v>0</v>
      </c>
      <c r="AL13" s="33" t="b">
        <f>IF(受診情報3[[#This Row],[骨]]="希望",TRUE,FALSE)</f>
        <v>0</v>
      </c>
      <c r="AM13" s="33" t="b">
        <f>IF(受診情報3[[#This Row],[腫瘍マーカー
３種]]="希望",TRUE,FALSE)</f>
        <v>0</v>
      </c>
      <c r="AN13" s="33" t="b">
        <f>IF(受診情報3[[#This Row],[前立腺]]="希望",TRUE,FALSE)</f>
        <v>0</v>
      </c>
      <c r="AO13" s="39" t="str">
        <f>IF(受診情報3[[#This Row],[性別]]="男性",1,IF(受診情報3[[#This Row],[性別]]="女性",2,""))</f>
        <v/>
      </c>
    </row>
    <row r="14" spans="1:52" ht="30" customHeight="1" x14ac:dyDescent="0.4">
      <c r="A14" s="52">
        <f t="shared" si="0"/>
        <v>6</v>
      </c>
      <c r="B14" s="31"/>
      <c r="C14" s="32"/>
      <c r="D14" s="46"/>
      <c r="E14" s="33"/>
      <c r="F14" s="33"/>
      <c r="G14" s="43"/>
      <c r="H14" s="51"/>
      <c r="I14" s="35"/>
      <c r="J14" s="33"/>
      <c r="K14" s="37"/>
      <c r="L14" s="33"/>
      <c r="M14" s="36"/>
      <c r="N14" s="44"/>
      <c r="O14" s="79"/>
      <c r="P14" s="44"/>
      <c r="Q14" s="79"/>
      <c r="R14" s="44"/>
      <c r="S14" s="79"/>
      <c r="T14" s="44"/>
      <c r="U14" s="79"/>
      <c r="V14" s="44"/>
      <c r="W14" s="79"/>
      <c r="X14" s="44"/>
      <c r="Y14" s="79"/>
      <c r="Z14" s="44"/>
      <c r="AA14" s="38"/>
      <c r="AB14" s="33" t="b">
        <f>IF(受診情報3[[#This Row],[子宮]]="希望",TRUE,FALSE)</f>
        <v>0</v>
      </c>
      <c r="AC14" s="33" t="b">
        <f>IF(受診情報3[[#This Row],[HPV]]="希望",TRUE,FALSE)</f>
        <v>0</v>
      </c>
      <c r="AD14" s="33" t="b">
        <f>IF(受診情報3[[#This Row],[乳がん]]="希望",TRUE,FALSE)</f>
        <v>0</v>
      </c>
      <c r="AE14" s="33" t="b">
        <f>IF(受診情報3[[#This Row],[脳]]="希望",TRUE,FALSE)</f>
        <v>0</v>
      </c>
      <c r="AF14" s="33" t="b">
        <f>IF(受診情報3[[#This Row],[肺がん]]="希望",TRUE,FALSE)</f>
        <v>0</v>
      </c>
      <c r="AG14" s="33" t="b">
        <f>IF(受診情報3[[#This Row],[PET]]="希望",TRUE,FALSE)</f>
        <v>0</v>
      </c>
      <c r="AH14" s="33" t="b">
        <f>IF(受診情報3[[#This Row],[大腸CT]]="希望",TRUE,FALSE)</f>
        <v>0</v>
      </c>
      <c r="AI14" s="33" t="b">
        <f>IF(受診情報3[[#This Row],[心臓]]="希望",TRUE,FALSE)</f>
        <v>0</v>
      </c>
      <c r="AJ14" s="33" t="b">
        <f>IF(受診情報3[[#This Row],[ピロリ]]="希望",TRUE,FALSE)</f>
        <v>0</v>
      </c>
      <c r="AK14" s="33" t="b">
        <f>IF(受診情報3[[#This Row],[アレルギー]]="希望",TRUE,FALSE)</f>
        <v>0</v>
      </c>
      <c r="AL14" s="33" t="b">
        <f>IF(受診情報3[[#This Row],[骨]]="希望",TRUE,FALSE)</f>
        <v>0</v>
      </c>
      <c r="AM14" s="33" t="b">
        <f>IF(受診情報3[[#This Row],[腫瘍マーカー
３種]]="希望",TRUE,FALSE)</f>
        <v>0</v>
      </c>
      <c r="AN14" s="33" t="b">
        <f>IF(受診情報3[[#This Row],[前立腺]]="希望",TRUE,FALSE)</f>
        <v>0</v>
      </c>
      <c r="AO14" s="39" t="str">
        <f>IF(受診情報3[[#This Row],[性別]]="男性",1,IF(受診情報3[[#This Row],[性別]]="女性",2,""))</f>
        <v/>
      </c>
    </row>
    <row r="15" spans="1:52" ht="30" customHeight="1" x14ac:dyDescent="0.4">
      <c r="A15" s="52">
        <f t="shared" si="0"/>
        <v>7</v>
      </c>
      <c r="B15" s="31"/>
      <c r="C15" s="32"/>
      <c r="D15" s="46"/>
      <c r="E15" s="33"/>
      <c r="F15" s="33"/>
      <c r="G15" s="43"/>
      <c r="H15" s="51"/>
      <c r="I15" s="35"/>
      <c r="J15" s="33"/>
      <c r="K15" s="37"/>
      <c r="L15" s="33"/>
      <c r="M15" s="36"/>
      <c r="N15" s="44"/>
      <c r="O15" s="79"/>
      <c r="P15" s="44"/>
      <c r="Q15" s="79"/>
      <c r="R15" s="44"/>
      <c r="S15" s="79"/>
      <c r="T15" s="44"/>
      <c r="U15" s="79"/>
      <c r="V15" s="44"/>
      <c r="W15" s="79"/>
      <c r="X15" s="44"/>
      <c r="Y15" s="79"/>
      <c r="Z15" s="44"/>
      <c r="AA15" s="38"/>
      <c r="AB15" s="33" t="b">
        <f>IF(受診情報3[[#This Row],[子宮]]="希望",TRUE,FALSE)</f>
        <v>0</v>
      </c>
      <c r="AC15" s="33" t="b">
        <f>IF(受診情報3[[#This Row],[HPV]]="希望",TRUE,FALSE)</f>
        <v>0</v>
      </c>
      <c r="AD15" s="33" t="b">
        <f>IF(受診情報3[[#This Row],[乳がん]]="希望",TRUE,FALSE)</f>
        <v>0</v>
      </c>
      <c r="AE15" s="33" t="b">
        <f>IF(受診情報3[[#This Row],[脳]]="希望",TRUE,FALSE)</f>
        <v>0</v>
      </c>
      <c r="AF15" s="33" t="b">
        <f>IF(受診情報3[[#This Row],[肺がん]]="希望",TRUE,FALSE)</f>
        <v>0</v>
      </c>
      <c r="AG15" s="33" t="b">
        <f>IF(受診情報3[[#This Row],[PET]]="希望",TRUE,FALSE)</f>
        <v>0</v>
      </c>
      <c r="AH15" s="33" t="b">
        <f>IF(受診情報3[[#This Row],[大腸CT]]="希望",TRUE,FALSE)</f>
        <v>0</v>
      </c>
      <c r="AI15" s="33" t="b">
        <f>IF(受診情報3[[#This Row],[心臓]]="希望",TRUE,FALSE)</f>
        <v>0</v>
      </c>
      <c r="AJ15" s="33" t="b">
        <f>IF(受診情報3[[#This Row],[ピロリ]]="希望",TRUE,FALSE)</f>
        <v>0</v>
      </c>
      <c r="AK15" s="33" t="b">
        <f>IF(受診情報3[[#This Row],[アレルギー]]="希望",TRUE,FALSE)</f>
        <v>0</v>
      </c>
      <c r="AL15" s="33" t="b">
        <f>IF(受診情報3[[#This Row],[骨]]="希望",TRUE,FALSE)</f>
        <v>0</v>
      </c>
      <c r="AM15" s="33" t="b">
        <f>IF(受診情報3[[#This Row],[腫瘍マーカー
３種]]="希望",TRUE,FALSE)</f>
        <v>0</v>
      </c>
      <c r="AN15" s="33" t="b">
        <f>IF(受診情報3[[#This Row],[前立腺]]="希望",TRUE,FALSE)</f>
        <v>0</v>
      </c>
      <c r="AO15" s="39" t="str">
        <f>IF(受診情報3[[#This Row],[性別]]="男性",1,IF(受診情報3[[#This Row],[性別]]="女性",2,""))</f>
        <v/>
      </c>
    </row>
    <row r="16" spans="1:52" ht="30" customHeight="1" x14ac:dyDescent="0.4">
      <c r="A16" s="52">
        <f t="shared" si="0"/>
        <v>8</v>
      </c>
      <c r="B16" s="31"/>
      <c r="C16" s="32"/>
      <c r="D16" s="46"/>
      <c r="E16" s="33"/>
      <c r="F16" s="33"/>
      <c r="G16" s="43"/>
      <c r="H16" s="51"/>
      <c r="I16" s="35"/>
      <c r="J16" s="33"/>
      <c r="K16" s="37"/>
      <c r="L16" s="33"/>
      <c r="M16" s="36"/>
      <c r="N16" s="44"/>
      <c r="O16" s="79"/>
      <c r="P16" s="44"/>
      <c r="Q16" s="79"/>
      <c r="R16" s="44"/>
      <c r="S16" s="79"/>
      <c r="T16" s="44"/>
      <c r="U16" s="79"/>
      <c r="V16" s="44"/>
      <c r="W16" s="79"/>
      <c r="X16" s="44"/>
      <c r="Y16" s="79"/>
      <c r="Z16" s="44"/>
      <c r="AA16" s="38"/>
      <c r="AB16" s="33" t="b">
        <f>IF(受診情報3[[#This Row],[子宮]]="希望",TRUE,FALSE)</f>
        <v>0</v>
      </c>
      <c r="AC16" s="33" t="b">
        <f>IF(受診情報3[[#This Row],[HPV]]="希望",TRUE,FALSE)</f>
        <v>0</v>
      </c>
      <c r="AD16" s="33" t="b">
        <f>IF(受診情報3[[#This Row],[乳がん]]="希望",TRUE,FALSE)</f>
        <v>0</v>
      </c>
      <c r="AE16" s="33" t="b">
        <f>IF(受診情報3[[#This Row],[脳]]="希望",TRUE,FALSE)</f>
        <v>0</v>
      </c>
      <c r="AF16" s="33" t="b">
        <f>IF(受診情報3[[#This Row],[肺がん]]="希望",TRUE,FALSE)</f>
        <v>0</v>
      </c>
      <c r="AG16" s="33" t="b">
        <f>IF(受診情報3[[#This Row],[PET]]="希望",TRUE,FALSE)</f>
        <v>0</v>
      </c>
      <c r="AH16" s="33" t="b">
        <f>IF(受診情報3[[#This Row],[大腸CT]]="希望",TRUE,FALSE)</f>
        <v>0</v>
      </c>
      <c r="AI16" s="33" t="b">
        <f>IF(受診情報3[[#This Row],[心臓]]="希望",TRUE,FALSE)</f>
        <v>0</v>
      </c>
      <c r="AJ16" s="33" t="b">
        <f>IF(受診情報3[[#This Row],[ピロリ]]="希望",TRUE,FALSE)</f>
        <v>0</v>
      </c>
      <c r="AK16" s="33" t="b">
        <f>IF(受診情報3[[#This Row],[アレルギー]]="希望",TRUE,FALSE)</f>
        <v>0</v>
      </c>
      <c r="AL16" s="33" t="b">
        <f>IF(受診情報3[[#This Row],[骨]]="希望",TRUE,FALSE)</f>
        <v>0</v>
      </c>
      <c r="AM16" s="33" t="b">
        <f>IF(受診情報3[[#This Row],[腫瘍マーカー
３種]]="希望",TRUE,FALSE)</f>
        <v>0</v>
      </c>
      <c r="AN16" s="33" t="b">
        <f>IF(受診情報3[[#This Row],[前立腺]]="希望",TRUE,FALSE)</f>
        <v>0</v>
      </c>
      <c r="AO16" s="39" t="str">
        <f>IF(受診情報3[[#This Row],[性別]]="男性",1,IF(受診情報3[[#This Row],[性別]]="女性",2,""))</f>
        <v/>
      </c>
      <c r="AZ16" t="s">
        <v>64</v>
      </c>
    </row>
    <row r="17" spans="1:52" ht="30" customHeight="1" x14ac:dyDescent="0.4">
      <c r="A17" s="52">
        <f t="shared" si="0"/>
        <v>9</v>
      </c>
      <c r="B17" s="31"/>
      <c r="C17" s="32"/>
      <c r="D17" s="46"/>
      <c r="E17" s="33"/>
      <c r="F17" s="33"/>
      <c r="G17" s="43"/>
      <c r="H17" s="51"/>
      <c r="I17" s="35"/>
      <c r="J17" s="33"/>
      <c r="K17" s="37"/>
      <c r="L17" s="33"/>
      <c r="M17" s="36"/>
      <c r="N17" s="44"/>
      <c r="O17" s="79"/>
      <c r="P17" s="44"/>
      <c r="Q17" s="79"/>
      <c r="R17" s="44"/>
      <c r="S17" s="79"/>
      <c r="T17" s="44"/>
      <c r="U17" s="79"/>
      <c r="V17" s="44"/>
      <c r="W17" s="79"/>
      <c r="X17" s="44"/>
      <c r="Y17" s="79"/>
      <c r="Z17" s="44"/>
      <c r="AA17" s="38"/>
      <c r="AB17" s="33" t="b">
        <f>IF(受診情報3[[#This Row],[子宮]]="希望",TRUE,FALSE)</f>
        <v>0</v>
      </c>
      <c r="AC17" s="33" t="b">
        <f>IF(受診情報3[[#This Row],[HPV]]="希望",TRUE,FALSE)</f>
        <v>0</v>
      </c>
      <c r="AD17" s="33" t="b">
        <f>IF(受診情報3[[#This Row],[乳がん]]="希望",TRUE,FALSE)</f>
        <v>0</v>
      </c>
      <c r="AE17" s="33" t="b">
        <f>IF(受診情報3[[#This Row],[脳]]="希望",TRUE,FALSE)</f>
        <v>0</v>
      </c>
      <c r="AF17" s="33" t="b">
        <f>IF(受診情報3[[#This Row],[肺がん]]="希望",TRUE,FALSE)</f>
        <v>0</v>
      </c>
      <c r="AG17" s="33" t="b">
        <f>IF(受診情報3[[#This Row],[PET]]="希望",TRUE,FALSE)</f>
        <v>0</v>
      </c>
      <c r="AH17" s="33" t="b">
        <f>IF(受診情報3[[#This Row],[大腸CT]]="希望",TRUE,FALSE)</f>
        <v>0</v>
      </c>
      <c r="AI17" s="33" t="b">
        <f>IF(受診情報3[[#This Row],[心臓]]="希望",TRUE,FALSE)</f>
        <v>0</v>
      </c>
      <c r="AJ17" s="33" t="b">
        <f>IF(受診情報3[[#This Row],[ピロリ]]="希望",TRUE,FALSE)</f>
        <v>0</v>
      </c>
      <c r="AK17" s="33" t="b">
        <f>IF(受診情報3[[#This Row],[アレルギー]]="希望",TRUE,FALSE)</f>
        <v>0</v>
      </c>
      <c r="AL17" s="33" t="b">
        <f>IF(受診情報3[[#This Row],[骨]]="希望",TRUE,FALSE)</f>
        <v>0</v>
      </c>
      <c r="AM17" s="33" t="b">
        <f>IF(受診情報3[[#This Row],[腫瘍マーカー
３種]]="希望",TRUE,FALSE)</f>
        <v>0</v>
      </c>
      <c r="AN17" s="33" t="b">
        <f>IF(受診情報3[[#This Row],[前立腺]]="希望",TRUE,FALSE)</f>
        <v>0</v>
      </c>
      <c r="AO17" s="39" t="str">
        <f>IF(受診情報3[[#This Row],[性別]]="男性",1,IF(受診情報3[[#This Row],[性別]]="女性",2,""))</f>
        <v/>
      </c>
    </row>
    <row r="18" spans="1:52" ht="30" customHeight="1" x14ac:dyDescent="0.4">
      <c r="A18" s="52">
        <f t="shared" si="0"/>
        <v>10</v>
      </c>
      <c r="B18" s="31"/>
      <c r="C18" s="32"/>
      <c r="D18" s="46"/>
      <c r="E18" s="33"/>
      <c r="F18" s="33"/>
      <c r="G18" s="43"/>
      <c r="H18" s="51"/>
      <c r="I18" s="35"/>
      <c r="J18" s="33"/>
      <c r="K18" s="37"/>
      <c r="L18" s="33"/>
      <c r="M18" s="36"/>
      <c r="N18" s="44"/>
      <c r="O18" s="79"/>
      <c r="P18" s="44"/>
      <c r="Q18" s="79"/>
      <c r="R18" s="44"/>
      <c r="S18" s="79"/>
      <c r="T18" s="44"/>
      <c r="U18" s="79"/>
      <c r="V18" s="44"/>
      <c r="W18" s="79"/>
      <c r="X18" s="44"/>
      <c r="Y18" s="79"/>
      <c r="Z18" s="44"/>
      <c r="AA18" s="38"/>
      <c r="AB18" s="33" t="b">
        <f>IF(受診情報3[[#This Row],[子宮]]="希望",TRUE,FALSE)</f>
        <v>0</v>
      </c>
      <c r="AC18" s="33" t="b">
        <f>IF(受診情報3[[#This Row],[HPV]]="希望",TRUE,FALSE)</f>
        <v>0</v>
      </c>
      <c r="AD18" s="33" t="b">
        <f>IF(受診情報3[[#This Row],[乳がん]]="希望",TRUE,FALSE)</f>
        <v>0</v>
      </c>
      <c r="AE18" s="33" t="b">
        <f>IF(受診情報3[[#This Row],[脳]]="希望",TRUE,FALSE)</f>
        <v>0</v>
      </c>
      <c r="AF18" s="33" t="b">
        <f>IF(受診情報3[[#This Row],[肺がん]]="希望",TRUE,FALSE)</f>
        <v>0</v>
      </c>
      <c r="AG18" s="33" t="b">
        <f>IF(受診情報3[[#This Row],[PET]]="希望",TRUE,FALSE)</f>
        <v>0</v>
      </c>
      <c r="AH18" s="33" t="b">
        <f>IF(受診情報3[[#This Row],[大腸CT]]="希望",TRUE,FALSE)</f>
        <v>0</v>
      </c>
      <c r="AI18" s="33" t="b">
        <f>IF(受診情報3[[#This Row],[心臓]]="希望",TRUE,FALSE)</f>
        <v>0</v>
      </c>
      <c r="AJ18" s="33" t="b">
        <f>IF(受診情報3[[#This Row],[ピロリ]]="希望",TRUE,FALSE)</f>
        <v>0</v>
      </c>
      <c r="AK18" s="33" t="b">
        <f>IF(受診情報3[[#This Row],[アレルギー]]="希望",TRUE,FALSE)</f>
        <v>0</v>
      </c>
      <c r="AL18" s="33" t="b">
        <f>IF(受診情報3[[#This Row],[骨]]="希望",TRUE,FALSE)</f>
        <v>0</v>
      </c>
      <c r="AM18" s="33" t="b">
        <f>IF(受診情報3[[#This Row],[腫瘍マーカー
３種]]="希望",TRUE,FALSE)</f>
        <v>0</v>
      </c>
      <c r="AN18" s="33" t="b">
        <f>IF(受診情報3[[#This Row],[前立腺]]="希望",TRUE,FALSE)</f>
        <v>0</v>
      </c>
      <c r="AO18" s="39" t="str">
        <f>IF(受診情報3[[#This Row],[性別]]="男性",1,IF(受診情報3[[#This Row],[性別]]="女性",2,""))</f>
        <v/>
      </c>
      <c r="AZ18" t="s">
        <v>73</v>
      </c>
    </row>
    <row r="19" spans="1:52" ht="30" customHeight="1" x14ac:dyDescent="0.4">
      <c r="A19" s="52">
        <f t="shared" si="0"/>
        <v>11</v>
      </c>
      <c r="B19" s="31"/>
      <c r="C19" s="32"/>
      <c r="D19" s="46"/>
      <c r="E19" s="33"/>
      <c r="F19" s="33"/>
      <c r="G19" s="43"/>
      <c r="H19" s="51"/>
      <c r="I19" s="35"/>
      <c r="J19" s="33"/>
      <c r="K19" s="37"/>
      <c r="L19" s="33"/>
      <c r="M19" s="36"/>
      <c r="N19" s="44"/>
      <c r="O19" s="79"/>
      <c r="P19" s="44"/>
      <c r="Q19" s="79"/>
      <c r="R19" s="44"/>
      <c r="S19" s="79"/>
      <c r="T19" s="44"/>
      <c r="U19" s="79"/>
      <c r="V19" s="44"/>
      <c r="W19" s="79"/>
      <c r="X19" s="44"/>
      <c r="Y19" s="79"/>
      <c r="Z19" s="44"/>
      <c r="AA19" s="38"/>
      <c r="AB19" s="33" t="b">
        <f>IF(受診情報3[[#This Row],[子宮]]="希望",TRUE,FALSE)</f>
        <v>0</v>
      </c>
      <c r="AC19" s="33" t="b">
        <f>IF(受診情報3[[#This Row],[HPV]]="希望",TRUE,FALSE)</f>
        <v>0</v>
      </c>
      <c r="AD19" s="33" t="b">
        <f>IF(受診情報3[[#This Row],[乳がん]]="希望",TRUE,FALSE)</f>
        <v>0</v>
      </c>
      <c r="AE19" s="33" t="b">
        <f>IF(受診情報3[[#This Row],[脳]]="希望",TRUE,FALSE)</f>
        <v>0</v>
      </c>
      <c r="AF19" s="33" t="b">
        <f>IF(受診情報3[[#This Row],[肺がん]]="希望",TRUE,FALSE)</f>
        <v>0</v>
      </c>
      <c r="AG19" s="33" t="b">
        <f>IF(受診情報3[[#This Row],[PET]]="希望",TRUE,FALSE)</f>
        <v>0</v>
      </c>
      <c r="AH19" s="33" t="b">
        <f>IF(受診情報3[[#This Row],[大腸CT]]="希望",TRUE,FALSE)</f>
        <v>0</v>
      </c>
      <c r="AI19" s="33" t="b">
        <f>IF(受診情報3[[#This Row],[心臓]]="希望",TRUE,FALSE)</f>
        <v>0</v>
      </c>
      <c r="AJ19" s="33" t="b">
        <f>IF(受診情報3[[#This Row],[ピロリ]]="希望",TRUE,FALSE)</f>
        <v>0</v>
      </c>
      <c r="AK19" s="33" t="b">
        <f>IF(受診情報3[[#This Row],[アレルギー]]="希望",TRUE,FALSE)</f>
        <v>0</v>
      </c>
      <c r="AL19" s="33" t="b">
        <f>IF(受診情報3[[#This Row],[骨]]="希望",TRUE,FALSE)</f>
        <v>0</v>
      </c>
      <c r="AM19" s="33" t="b">
        <f>IF(受診情報3[[#This Row],[腫瘍マーカー
３種]]="希望",TRUE,FALSE)</f>
        <v>0</v>
      </c>
      <c r="AN19" s="33" t="b">
        <f>IF(受診情報3[[#This Row],[前立腺]]="希望",TRUE,FALSE)</f>
        <v>0</v>
      </c>
      <c r="AO19" s="39" t="str">
        <f>IF(受診情報3[[#This Row],[性別]]="男性",1,IF(受診情報3[[#This Row],[性別]]="女性",2,""))</f>
        <v/>
      </c>
    </row>
    <row r="20" spans="1:52" ht="30" customHeight="1" x14ac:dyDescent="0.4">
      <c r="A20" s="52">
        <f t="shared" si="0"/>
        <v>12</v>
      </c>
      <c r="B20" s="31"/>
      <c r="C20" s="32"/>
      <c r="D20" s="46"/>
      <c r="E20" s="33"/>
      <c r="F20" s="33"/>
      <c r="G20" s="43"/>
      <c r="H20" s="51"/>
      <c r="I20" s="35"/>
      <c r="J20" s="33"/>
      <c r="K20" s="37"/>
      <c r="L20" s="33"/>
      <c r="M20" s="36"/>
      <c r="N20" s="44"/>
      <c r="O20" s="79"/>
      <c r="P20" s="44"/>
      <c r="Q20" s="79"/>
      <c r="R20" s="44"/>
      <c r="S20" s="79"/>
      <c r="T20" s="44"/>
      <c r="U20" s="79"/>
      <c r="V20" s="44"/>
      <c r="W20" s="79"/>
      <c r="X20" s="44"/>
      <c r="Y20" s="79"/>
      <c r="Z20" s="44"/>
      <c r="AA20" s="38"/>
      <c r="AB20" s="33" t="b">
        <f>IF(受診情報3[[#This Row],[子宮]]="希望",TRUE,FALSE)</f>
        <v>0</v>
      </c>
      <c r="AC20" s="33" t="b">
        <f>IF(受診情報3[[#This Row],[HPV]]="希望",TRUE,FALSE)</f>
        <v>0</v>
      </c>
      <c r="AD20" s="33" t="b">
        <f>IF(受診情報3[[#This Row],[乳がん]]="希望",TRUE,FALSE)</f>
        <v>0</v>
      </c>
      <c r="AE20" s="33" t="b">
        <f>IF(受診情報3[[#This Row],[脳]]="希望",TRUE,FALSE)</f>
        <v>0</v>
      </c>
      <c r="AF20" s="33" t="b">
        <f>IF(受診情報3[[#This Row],[肺がん]]="希望",TRUE,FALSE)</f>
        <v>0</v>
      </c>
      <c r="AG20" s="33" t="b">
        <f>IF(受診情報3[[#This Row],[PET]]="希望",TRUE,FALSE)</f>
        <v>0</v>
      </c>
      <c r="AH20" s="33" t="b">
        <f>IF(受診情報3[[#This Row],[大腸CT]]="希望",TRUE,FALSE)</f>
        <v>0</v>
      </c>
      <c r="AI20" s="33" t="b">
        <f>IF(受診情報3[[#This Row],[心臓]]="希望",TRUE,FALSE)</f>
        <v>0</v>
      </c>
      <c r="AJ20" s="33" t="b">
        <f>IF(受診情報3[[#This Row],[ピロリ]]="希望",TRUE,FALSE)</f>
        <v>0</v>
      </c>
      <c r="AK20" s="33" t="b">
        <f>IF(受診情報3[[#This Row],[アレルギー]]="希望",TRUE,FALSE)</f>
        <v>0</v>
      </c>
      <c r="AL20" s="33" t="b">
        <f>IF(受診情報3[[#This Row],[骨]]="希望",TRUE,FALSE)</f>
        <v>0</v>
      </c>
      <c r="AM20" s="33" t="b">
        <f>IF(受診情報3[[#This Row],[腫瘍マーカー
３種]]="希望",TRUE,FALSE)</f>
        <v>0</v>
      </c>
      <c r="AN20" s="33" t="b">
        <f>IF(受診情報3[[#This Row],[前立腺]]="希望",TRUE,FALSE)</f>
        <v>0</v>
      </c>
      <c r="AO20" s="39" t="str">
        <f>IF(受診情報3[[#This Row],[性別]]="男性",1,IF(受診情報3[[#This Row],[性別]]="女性",2,""))</f>
        <v/>
      </c>
    </row>
    <row r="21" spans="1:52" ht="30" customHeight="1" x14ac:dyDescent="0.4">
      <c r="A21" s="52">
        <f t="shared" si="0"/>
        <v>13</v>
      </c>
      <c r="B21" s="31"/>
      <c r="C21" s="32"/>
      <c r="D21" s="46"/>
      <c r="E21" s="33"/>
      <c r="F21" s="33"/>
      <c r="G21" s="43"/>
      <c r="H21" s="51"/>
      <c r="I21" s="35"/>
      <c r="J21" s="33"/>
      <c r="K21" s="37"/>
      <c r="L21" s="33"/>
      <c r="M21" s="36"/>
      <c r="N21" s="44"/>
      <c r="O21" s="79"/>
      <c r="P21" s="44"/>
      <c r="Q21" s="79"/>
      <c r="R21" s="44"/>
      <c r="S21" s="79"/>
      <c r="T21" s="44"/>
      <c r="U21" s="79"/>
      <c r="V21" s="44"/>
      <c r="W21" s="79"/>
      <c r="X21" s="44"/>
      <c r="Y21" s="79"/>
      <c r="Z21" s="44"/>
      <c r="AA21" s="38"/>
      <c r="AB21" s="33" t="b">
        <f>IF(受診情報3[[#This Row],[子宮]]="希望",TRUE,FALSE)</f>
        <v>0</v>
      </c>
      <c r="AC21" s="33" t="b">
        <f>IF(受診情報3[[#This Row],[HPV]]="希望",TRUE,FALSE)</f>
        <v>0</v>
      </c>
      <c r="AD21" s="33" t="b">
        <f>IF(受診情報3[[#This Row],[乳がん]]="希望",TRUE,FALSE)</f>
        <v>0</v>
      </c>
      <c r="AE21" s="33" t="b">
        <f>IF(受診情報3[[#This Row],[脳]]="希望",TRUE,FALSE)</f>
        <v>0</v>
      </c>
      <c r="AF21" s="33" t="b">
        <f>IF(受診情報3[[#This Row],[肺がん]]="希望",TRUE,FALSE)</f>
        <v>0</v>
      </c>
      <c r="AG21" s="33" t="b">
        <f>IF(受診情報3[[#This Row],[PET]]="希望",TRUE,FALSE)</f>
        <v>0</v>
      </c>
      <c r="AH21" s="33" t="b">
        <f>IF(受診情報3[[#This Row],[大腸CT]]="希望",TRUE,FALSE)</f>
        <v>0</v>
      </c>
      <c r="AI21" s="33" t="b">
        <f>IF(受診情報3[[#This Row],[心臓]]="希望",TRUE,FALSE)</f>
        <v>0</v>
      </c>
      <c r="AJ21" s="33" t="b">
        <f>IF(受診情報3[[#This Row],[ピロリ]]="希望",TRUE,FALSE)</f>
        <v>0</v>
      </c>
      <c r="AK21" s="33" t="b">
        <f>IF(受診情報3[[#This Row],[アレルギー]]="希望",TRUE,FALSE)</f>
        <v>0</v>
      </c>
      <c r="AL21" s="33" t="b">
        <f>IF(受診情報3[[#This Row],[骨]]="希望",TRUE,FALSE)</f>
        <v>0</v>
      </c>
      <c r="AM21" s="33" t="b">
        <f>IF(受診情報3[[#This Row],[腫瘍マーカー
３種]]="希望",TRUE,FALSE)</f>
        <v>0</v>
      </c>
      <c r="AN21" s="33" t="b">
        <f>IF(受診情報3[[#This Row],[前立腺]]="希望",TRUE,FALSE)</f>
        <v>0</v>
      </c>
      <c r="AO21" s="39" t="str">
        <f>IF(受診情報3[[#This Row],[性別]]="男性",1,IF(受診情報3[[#This Row],[性別]]="女性",2,""))</f>
        <v/>
      </c>
    </row>
    <row r="22" spans="1:52" ht="30" customHeight="1" x14ac:dyDescent="0.4">
      <c r="A22" s="52">
        <f t="shared" si="0"/>
        <v>14</v>
      </c>
      <c r="B22" s="31"/>
      <c r="C22" s="32"/>
      <c r="D22" s="46"/>
      <c r="E22" s="33"/>
      <c r="F22" s="33"/>
      <c r="G22" s="43"/>
      <c r="H22" s="51"/>
      <c r="I22" s="35"/>
      <c r="J22" s="33"/>
      <c r="K22" s="37"/>
      <c r="L22" s="33"/>
      <c r="M22" s="36"/>
      <c r="N22" s="44"/>
      <c r="O22" s="79"/>
      <c r="P22" s="44"/>
      <c r="Q22" s="79"/>
      <c r="R22" s="44"/>
      <c r="S22" s="79"/>
      <c r="T22" s="44"/>
      <c r="U22" s="79"/>
      <c r="V22" s="44"/>
      <c r="W22" s="79"/>
      <c r="X22" s="44"/>
      <c r="Y22" s="79"/>
      <c r="Z22" s="44"/>
      <c r="AA22" s="38"/>
      <c r="AB22" s="33" t="b">
        <f>IF(受診情報3[[#This Row],[子宮]]="希望",TRUE,FALSE)</f>
        <v>0</v>
      </c>
      <c r="AC22" s="33" t="b">
        <f>IF(受診情報3[[#This Row],[HPV]]="希望",TRUE,FALSE)</f>
        <v>0</v>
      </c>
      <c r="AD22" s="33" t="b">
        <f>IF(受診情報3[[#This Row],[乳がん]]="希望",TRUE,FALSE)</f>
        <v>0</v>
      </c>
      <c r="AE22" s="33" t="b">
        <f>IF(受診情報3[[#This Row],[脳]]="希望",TRUE,FALSE)</f>
        <v>0</v>
      </c>
      <c r="AF22" s="33" t="b">
        <f>IF(受診情報3[[#This Row],[肺がん]]="希望",TRUE,FALSE)</f>
        <v>0</v>
      </c>
      <c r="AG22" s="33" t="b">
        <f>IF(受診情報3[[#This Row],[PET]]="希望",TRUE,FALSE)</f>
        <v>0</v>
      </c>
      <c r="AH22" s="33" t="b">
        <f>IF(受診情報3[[#This Row],[大腸CT]]="希望",TRUE,FALSE)</f>
        <v>0</v>
      </c>
      <c r="AI22" s="33" t="b">
        <f>IF(受診情報3[[#This Row],[心臓]]="希望",TRUE,FALSE)</f>
        <v>0</v>
      </c>
      <c r="AJ22" s="33" t="b">
        <f>IF(受診情報3[[#This Row],[ピロリ]]="希望",TRUE,FALSE)</f>
        <v>0</v>
      </c>
      <c r="AK22" s="33" t="b">
        <f>IF(受診情報3[[#This Row],[アレルギー]]="希望",TRUE,FALSE)</f>
        <v>0</v>
      </c>
      <c r="AL22" s="33" t="b">
        <f>IF(受診情報3[[#This Row],[骨]]="希望",TRUE,FALSE)</f>
        <v>0</v>
      </c>
      <c r="AM22" s="33" t="b">
        <f>IF(受診情報3[[#This Row],[腫瘍マーカー
３種]]="希望",TRUE,FALSE)</f>
        <v>0</v>
      </c>
      <c r="AN22" s="33" t="b">
        <f>IF(受診情報3[[#This Row],[前立腺]]="希望",TRUE,FALSE)</f>
        <v>0</v>
      </c>
      <c r="AO22" s="39" t="str">
        <f>IF(受診情報3[[#This Row],[性別]]="男性",1,IF(受診情報3[[#This Row],[性別]]="女性",2,""))</f>
        <v/>
      </c>
    </row>
    <row r="23" spans="1:52" ht="30" customHeight="1" x14ac:dyDescent="0.4">
      <c r="A23" s="52">
        <f t="shared" si="0"/>
        <v>15</v>
      </c>
      <c r="B23" s="31"/>
      <c r="C23" s="32"/>
      <c r="D23" s="46"/>
      <c r="E23" s="33"/>
      <c r="F23" s="33"/>
      <c r="G23" s="43"/>
      <c r="H23" s="51"/>
      <c r="I23" s="35"/>
      <c r="J23" s="33"/>
      <c r="K23" s="37"/>
      <c r="L23" s="33"/>
      <c r="M23" s="36"/>
      <c r="N23" s="44"/>
      <c r="O23" s="79"/>
      <c r="P23" s="44"/>
      <c r="Q23" s="79"/>
      <c r="R23" s="44"/>
      <c r="S23" s="79"/>
      <c r="T23" s="44"/>
      <c r="U23" s="79"/>
      <c r="V23" s="44"/>
      <c r="W23" s="79"/>
      <c r="X23" s="44"/>
      <c r="Y23" s="79"/>
      <c r="Z23" s="44"/>
      <c r="AA23" s="38"/>
      <c r="AB23" s="33" t="b">
        <f>IF(受診情報3[[#This Row],[子宮]]="希望",TRUE,FALSE)</f>
        <v>0</v>
      </c>
      <c r="AC23" s="33" t="b">
        <f>IF(受診情報3[[#This Row],[HPV]]="希望",TRUE,FALSE)</f>
        <v>0</v>
      </c>
      <c r="AD23" s="33" t="b">
        <f>IF(受診情報3[[#This Row],[乳がん]]="希望",TRUE,FALSE)</f>
        <v>0</v>
      </c>
      <c r="AE23" s="33" t="b">
        <f>IF(受診情報3[[#This Row],[脳]]="希望",TRUE,FALSE)</f>
        <v>0</v>
      </c>
      <c r="AF23" s="33" t="b">
        <f>IF(受診情報3[[#This Row],[肺がん]]="希望",TRUE,FALSE)</f>
        <v>0</v>
      </c>
      <c r="AG23" s="33" t="b">
        <f>IF(受診情報3[[#This Row],[PET]]="希望",TRUE,FALSE)</f>
        <v>0</v>
      </c>
      <c r="AH23" s="33" t="b">
        <f>IF(受診情報3[[#This Row],[大腸CT]]="希望",TRUE,FALSE)</f>
        <v>0</v>
      </c>
      <c r="AI23" s="33" t="b">
        <f>IF(受診情報3[[#This Row],[心臓]]="希望",TRUE,FALSE)</f>
        <v>0</v>
      </c>
      <c r="AJ23" s="33" t="b">
        <f>IF(受診情報3[[#This Row],[ピロリ]]="希望",TRUE,FALSE)</f>
        <v>0</v>
      </c>
      <c r="AK23" s="33" t="b">
        <f>IF(受診情報3[[#This Row],[アレルギー]]="希望",TRUE,FALSE)</f>
        <v>0</v>
      </c>
      <c r="AL23" s="33" t="b">
        <f>IF(受診情報3[[#This Row],[骨]]="希望",TRUE,FALSE)</f>
        <v>0</v>
      </c>
      <c r="AM23" s="33" t="b">
        <f>IF(受診情報3[[#This Row],[腫瘍マーカー
３種]]="希望",TRUE,FALSE)</f>
        <v>0</v>
      </c>
      <c r="AN23" s="33" t="b">
        <f>IF(受診情報3[[#This Row],[前立腺]]="希望",TRUE,FALSE)</f>
        <v>0</v>
      </c>
      <c r="AO23" s="39" t="str">
        <f>IF(受診情報3[[#This Row],[性別]]="男性",1,IF(受診情報3[[#This Row],[性別]]="女性",2,""))</f>
        <v/>
      </c>
    </row>
    <row r="24" spans="1:52" ht="30" customHeight="1" x14ac:dyDescent="0.4">
      <c r="A24" s="52">
        <f t="shared" si="0"/>
        <v>16</v>
      </c>
      <c r="B24" s="31"/>
      <c r="C24" s="32"/>
      <c r="D24" s="46"/>
      <c r="E24" s="33"/>
      <c r="F24" s="33"/>
      <c r="G24" s="43"/>
      <c r="H24" s="51"/>
      <c r="I24" s="35"/>
      <c r="J24" s="33"/>
      <c r="K24" s="37"/>
      <c r="L24" s="33"/>
      <c r="M24" s="36"/>
      <c r="N24" s="44"/>
      <c r="O24" s="79"/>
      <c r="P24" s="44"/>
      <c r="Q24" s="79"/>
      <c r="R24" s="44"/>
      <c r="S24" s="79"/>
      <c r="T24" s="44"/>
      <c r="U24" s="79"/>
      <c r="V24" s="44"/>
      <c r="W24" s="79"/>
      <c r="X24" s="44"/>
      <c r="Y24" s="79"/>
      <c r="Z24" s="44"/>
      <c r="AA24" s="38"/>
      <c r="AB24" s="33" t="b">
        <f>IF(受診情報3[[#This Row],[子宮]]="希望",TRUE,FALSE)</f>
        <v>0</v>
      </c>
      <c r="AC24" s="33" t="b">
        <f>IF(受診情報3[[#This Row],[HPV]]="希望",TRUE,FALSE)</f>
        <v>0</v>
      </c>
      <c r="AD24" s="33" t="b">
        <f>IF(受診情報3[[#This Row],[乳がん]]="希望",TRUE,FALSE)</f>
        <v>0</v>
      </c>
      <c r="AE24" s="33" t="b">
        <f>IF(受診情報3[[#This Row],[脳]]="希望",TRUE,FALSE)</f>
        <v>0</v>
      </c>
      <c r="AF24" s="33" t="b">
        <f>IF(受診情報3[[#This Row],[肺がん]]="希望",TRUE,FALSE)</f>
        <v>0</v>
      </c>
      <c r="AG24" s="33" t="b">
        <f>IF(受診情報3[[#This Row],[PET]]="希望",TRUE,FALSE)</f>
        <v>0</v>
      </c>
      <c r="AH24" s="33" t="b">
        <f>IF(受診情報3[[#This Row],[大腸CT]]="希望",TRUE,FALSE)</f>
        <v>0</v>
      </c>
      <c r="AI24" s="33" t="b">
        <f>IF(受診情報3[[#This Row],[心臓]]="希望",TRUE,FALSE)</f>
        <v>0</v>
      </c>
      <c r="AJ24" s="33" t="b">
        <f>IF(受診情報3[[#This Row],[ピロリ]]="希望",TRUE,FALSE)</f>
        <v>0</v>
      </c>
      <c r="AK24" s="33" t="b">
        <f>IF(受診情報3[[#This Row],[アレルギー]]="希望",TRUE,FALSE)</f>
        <v>0</v>
      </c>
      <c r="AL24" s="33" t="b">
        <f>IF(受診情報3[[#This Row],[骨]]="希望",TRUE,FALSE)</f>
        <v>0</v>
      </c>
      <c r="AM24" s="33" t="b">
        <f>IF(受診情報3[[#This Row],[腫瘍マーカー
３種]]="希望",TRUE,FALSE)</f>
        <v>0</v>
      </c>
      <c r="AN24" s="33" t="b">
        <f>IF(受診情報3[[#This Row],[前立腺]]="希望",TRUE,FALSE)</f>
        <v>0</v>
      </c>
      <c r="AO24" s="39" t="str">
        <f>IF(受診情報3[[#This Row],[性別]]="男性",1,IF(受診情報3[[#This Row],[性別]]="女性",2,""))</f>
        <v/>
      </c>
    </row>
    <row r="25" spans="1:52" ht="30" customHeight="1" x14ac:dyDescent="0.4">
      <c r="A25" s="52">
        <f t="shared" si="0"/>
        <v>17</v>
      </c>
      <c r="B25" s="31"/>
      <c r="C25" s="32"/>
      <c r="D25" s="46"/>
      <c r="E25" s="33"/>
      <c r="F25" s="33"/>
      <c r="G25" s="43"/>
      <c r="H25" s="51"/>
      <c r="I25" s="35"/>
      <c r="J25" s="33"/>
      <c r="K25" s="37"/>
      <c r="L25" s="33"/>
      <c r="M25" s="36"/>
      <c r="N25" s="44"/>
      <c r="O25" s="79"/>
      <c r="P25" s="44"/>
      <c r="Q25" s="79"/>
      <c r="R25" s="44"/>
      <c r="S25" s="79"/>
      <c r="T25" s="44"/>
      <c r="U25" s="79"/>
      <c r="V25" s="44"/>
      <c r="W25" s="79"/>
      <c r="X25" s="44"/>
      <c r="Y25" s="79"/>
      <c r="Z25" s="44"/>
      <c r="AA25" s="38"/>
      <c r="AB25" s="33" t="b">
        <f>IF(受診情報3[[#This Row],[子宮]]="希望",TRUE,FALSE)</f>
        <v>0</v>
      </c>
      <c r="AC25" s="33" t="b">
        <f>IF(受診情報3[[#This Row],[HPV]]="希望",TRUE,FALSE)</f>
        <v>0</v>
      </c>
      <c r="AD25" s="33" t="b">
        <f>IF(受診情報3[[#This Row],[乳がん]]="希望",TRUE,FALSE)</f>
        <v>0</v>
      </c>
      <c r="AE25" s="33" t="b">
        <f>IF(受診情報3[[#This Row],[脳]]="希望",TRUE,FALSE)</f>
        <v>0</v>
      </c>
      <c r="AF25" s="33" t="b">
        <f>IF(受診情報3[[#This Row],[肺がん]]="希望",TRUE,FALSE)</f>
        <v>0</v>
      </c>
      <c r="AG25" s="33" t="b">
        <f>IF(受診情報3[[#This Row],[PET]]="希望",TRUE,FALSE)</f>
        <v>0</v>
      </c>
      <c r="AH25" s="33" t="b">
        <f>IF(受診情報3[[#This Row],[大腸CT]]="希望",TRUE,FALSE)</f>
        <v>0</v>
      </c>
      <c r="AI25" s="33" t="b">
        <f>IF(受診情報3[[#This Row],[心臓]]="希望",TRUE,FALSE)</f>
        <v>0</v>
      </c>
      <c r="AJ25" s="33" t="b">
        <f>IF(受診情報3[[#This Row],[ピロリ]]="希望",TRUE,FALSE)</f>
        <v>0</v>
      </c>
      <c r="AK25" s="33" t="b">
        <f>IF(受診情報3[[#This Row],[アレルギー]]="希望",TRUE,FALSE)</f>
        <v>0</v>
      </c>
      <c r="AL25" s="33" t="b">
        <f>IF(受診情報3[[#This Row],[骨]]="希望",TRUE,FALSE)</f>
        <v>0</v>
      </c>
      <c r="AM25" s="33" t="b">
        <f>IF(受診情報3[[#This Row],[腫瘍マーカー
３種]]="希望",TRUE,FALSE)</f>
        <v>0</v>
      </c>
      <c r="AN25" s="33" t="b">
        <f>IF(受診情報3[[#This Row],[前立腺]]="希望",TRUE,FALSE)</f>
        <v>0</v>
      </c>
      <c r="AO25" s="39" t="str">
        <f>IF(受診情報3[[#This Row],[性別]]="男性",1,IF(受診情報3[[#This Row],[性別]]="女性",2,""))</f>
        <v/>
      </c>
    </row>
    <row r="26" spans="1:52" ht="30" customHeight="1" x14ac:dyDescent="0.4">
      <c r="A26" s="52">
        <f t="shared" si="0"/>
        <v>18</v>
      </c>
      <c r="B26" s="31"/>
      <c r="C26" s="32"/>
      <c r="D26" s="46"/>
      <c r="E26" s="33"/>
      <c r="F26" s="33"/>
      <c r="G26" s="43"/>
      <c r="H26" s="51"/>
      <c r="I26" s="35"/>
      <c r="J26" s="33"/>
      <c r="K26" s="37"/>
      <c r="L26" s="33"/>
      <c r="M26" s="36"/>
      <c r="N26" s="44"/>
      <c r="O26" s="79"/>
      <c r="P26" s="44"/>
      <c r="Q26" s="79"/>
      <c r="R26" s="44"/>
      <c r="S26" s="79"/>
      <c r="T26" s="44"/>
      <c r="U26" s="79"/>
      <c r="V26" s="44"/>
      <c r="W26" s="79"/>
      <c r="X26" s="44"/>
      <c r="Y26" s="79"/>
      <c r="Z26" s="44"/>
      <c r="AA26" s="38"/>
      <c r="AB26" s="33" t="b">
        <f>IF(受診情報3[[#This Row],[子宮]]="希望",TRUE,FALSE)</f>
        <v>0</v>
      </c>
      <c r="AC26" s="33" t="b">
        <f>IF(受診情報3[[#This Row],[HPV]]="希望",TRUE,FALSE)</f>
        <v>0</v>
      </c>
      <c r="AD26" s="33" t="b">
        <f>IF(受診情報3[[#This Row],[乳がん]]="希望",TRUE,FALSE)</f>
        <v>0</v>
      </c>
      <c r="AE26" s="33" t="b">
        <f>IF(受診情報3[[#This Row],[脳]]="希望",TRUE,FALSE)</f>
        <v>0</v>
      </c>
      <c r="AF26" s="33" t="b">
        <f>IF(受診情報3[[#This Row],[肺がん]]="希望",TRUE,FALSE)</f>
        <v>0</v>
      </c>
      <c r="AG26" s="33" t="b">
        <f>IF(受診情報3[[#This Row],[PET]]="希望",TRUE,FALSE)</f>
        <v>0</v>
      </c>
      <c r="AH26" s="33" t="b">
        <f>IF(受診情報3[[#This Row],[大腸CT]]="希望",TRUE,FALSE)</f>
        <v>0</v>
      </c>
      <c r="AI26" s="33" t="b">
        <f>IF(受診情報3[[#This Row],[心臓]]="希望",TRUE,FALSE)</f>
        <v>0</v>
      </c>
      <c r="AJ26" s="33" t="b">
        <f>IF(受診情報3[[#This Row],[ピロリ]]="希望",TRUE,FALSE)</f>
        <v>0</v>
      </c>
      <c r="AK26" s="33" t="b">
        <f>IF(受診情報3[[#This Row],[アレルギー]]="希望",TRUE,FALSE)</f>
        <v>0</v>
      </c>
      <c r="AL26" s="33" t="b">
        <f>IF(受診情報3[[#This Row],[骨]]="希望",TRUE,FALSE)</f>
        <v>0</v>
      </c>
      <c r="AM26" s="33" t="b">
        <f>IF(受診情報3[[#This Row],[腫瘍マーカー
３種]]="希望",TRUE,FALSE)</f>
        <v>0</v>
      </c>
      <c r="AN26" s="33" t="b">
        <f>IF(受診情報3[[#This Row],[前立腺]]="希望",TRUE,FALSE)</f>
        <v>0</v>
      </c>
      <c r="AO26" s="39" t="str">
        <f>IF(受診情報3[[#This Row],[性別]]="男性",1,IF(受診情報3[[#This Row],[性別]]="女性",2,""))</f>
        <v/>
      </c>
    </row>
    <row r="27" spans="1:52" ht="30" customHeight="1" x14ac:dyDescent="0.4">
      <c r="A27" s="52">
        <f t="shared" si="0"/>
        <v>19</v>
      </c>
      <c r="B27" s="31"/>
      <c r="C27" s="32"/>
      <c r="D27" s="46"/>
      <c r="E27" s="33"/>
      <c r="F27" s="33"/>
      <c r="G27" s="43"/>
      <c r="H27" s="51"/>
      <c r="I27" s="35"/>
      <c r="J27" s="33"/>
      <c r="K27" s="37"/>
      <c r="L27" s="33"/>
      <c r="M27" s="36"/>
      <c r="N27" s="44"/>
      <c r="O27" s="79"/>
      <c r="P27" s="44"/>
      <c r="Q27" s="79"/>
      <c r="R27" s="44"/>
      <c r="S27" s="79"/>
      <c r="T27" s="44"/>
      <c r="U27" s="79"/>
      <c r="V27" s="44"/>
      <c r="W27" s="79"/>
      <c r="X27" s="44"/>
      <c r="Y27" s="79"/>
      <c r="Z27" s="44"/>
      <c r="AA27" s="38"/>
      <c r="AB27" s="33" t="b">
        <f>IF(受診情報3[[#This Row],[子宮]]="希望",TRUE,FALSE)</f>
        <v>0</v>
      </c>
      <c r="AC27" s="33" t="b">
        <f>IF(受診情報3[[#This Row],[HPV]]="希望",TRUE,FALSE)</f>
        <v>0</v>
      </c>
      <c r="AD27" s="33" t="b">
        <f>IF(受診情報3[[#This Row],[乳がん]]="希望",TRUE,FALSE)</f>
        <v>0</v>
      </c>
      <c r="AE27" s="33" t="b">
        <f>IF(受診情報3[[#This Row],[脳]]="希望",TRUE,FALSE)</f>
        <v>0</v>
      </c>
      <c r="AF27" s="33" t="b">
        <f>IF(受診情報3[[#This Row],[肺がん]]="希望",TRUE,FALSE)</f>
        <v>0</v>
      </c>
      <c r="AG27" s="33" t="b">
        <f>IF(受診情報3[[#This Row],[PET]]="希望",TRUE,FALSE)</f>
        <v>0</v>
      </c>
      <c r="AH27" s="33" t="b">
        <f>IF(受診情報3[[#This Row],[大腸CT]]="希望",TRUE,FALSE)</f>
        <v>0</v>
      </c>
      <c r="AI27" s="33" t="b">
        <f>IF(受診情報3[[#This Row],[心臓]]="希望",TRUE,FALSE)</f>
        <v>0</v>
      </c>
      <c r="AJ27" s="33" t="b">
        <f>IF(受診情報3[[#This Row],[ピロリ]]="希望",TRUE,FALSE)</f>
        <v>0</v>
      </c>
      <c r="AK27" s="33" t="b">
        <f>IF(受診情報3[[#This Row],[アレルギー]]="希望",TRUE,FALSE)</f>
        <v>0</v>
      </c>
      <c r="AL27" s="33" t="b">
        <f>IF(受診情報3[[#This Row],[骨]]="希望",TRUE,FALSE)</f>
        <v>0</v>
      </c>
      <c r="AM27" s="33" t="b">
        <f>IF(受診情報3[[#This Row],[腫瘍マーカー
３種]]="希望",TRUE,FALSE)</f>
        <v>0</v>
      </c>
      <c r="AN27" s="33" t="b">
        <f>IF(受診情報3[[#This Row],[前立腺]]="希望",TRUE,FALSE)</f>
        <v>0</v>
      </c>
      <c r="AO27" s="39" t="str">
        <f>IF(受診情報3[[#This Row],[性別]]="男性",1,IF(受診情報3[[#This Row],[性別]]="女性",2,""))</f>
        <v/>
      </c>
    </row>
    <row r="28" spans="1:52" ht="30" customHeight="1" x14ac:dyDescent="0.4">
      <c r="A28" s="52">
        <f t="shared" si="0"/>
        <v>20</v>
      </c>
      <c r="B28" s="31"/>
      <c r="C28" s="32"/>
      <c r="D28" s="46"/>
      <c r="E28" s="33"/>
      <c r="F28" s="33"/>
      <c r="G28" s="43"/>
      <c r="H28" s="51"/>
      <c r="I28" s="35"/>
      <c r="J28" s="33"/>
      <c r="K28" s="37"/>
      <c r="L28" s="33"/>
      <c r="M28" s="36"/>
      <c r="N28" s="44"/>
      <c r="O28" s="79"/>
      <c r="P28" s="44"/>
      <c r="Q28" s="79"/>
      <c r="R28" s="44"/>
      <c r="S28" s="79"/>
      <c r="T28" s="44"/>
      <c r="U28" s="79"/>
      <c r="V28" s="44"/>
      <c r="W28" s="79"/>
      <c r="X28" s="44"/>
      <c r="Y28" s="79"/>
      <c r="Z28" s="44"/>
      <c r="AA28" s="38"/>
      <c r="AB28" s="33" t="b">
        <f>IF(受診情報3[[#This Row],[子宮]]="希望",TRUE,FALSE)</f>
        <v>0</v>
      </c>
      <c r="AC28" s="33" t="b">
        <f>IF(受診情報3[[#This Row],[HPV]]="希望",TRUE,FALSE)</f>
        <v>0</v>
      </c>
      <c r="AD28" s="33" t="b">
        <f>IF(受診情報3[[#This Row],[乳がん]]="希望",TRUE,FALSE)</f>
        <v>0</v>
      </c>
      <c r="AE28" s="33" t="b">
        <f>IF(受診情報3[[#This Row],[脳]]="希望",TRUE,FALSE)</f>
        <v>0</v>
      </c>
      <c r="AF28" s="33" t="b">
        <f>IF(受診情報3[[#This Row],[肺がん]]="希望",TRUE,FALSE)</f>
        <v>0</v>
      </c>
      <c r="AG28" s="33" t="b">
        <f>IF(受診情報3[[#This Row],[PET]]="希望",TRUE,FALSE)</f>
        <v>0</v>
      </c>
      <c r="AH28" s="33" t="b">
        <f>IF(受診情報3[[#This Row],[大腸CT]]="希望",TRUE,FALSE)</f>
        <v>0</v>
      </c>
      <c r="AI28" s="33" t="b">
        <f>IF(受診情報3[[#This Row],[心臓]]="希望",TRUE,FALSE)</f>
        <v>0</v>
      </c>
      <c r="AJ28" s="33" t="b">
        <f>IF(受診情報3[[#This Row],[ピロリ]]="希望",TRUE,FALSE)</f>
        <v>0</v>
      </c>
      <c r="AK28" s="33" t="b">
        <f>IF(受診情報3[[#This Row],[アレルギー]]="希望",TRUE,FALSE)</f>
        <v>0</v>
      </c>
      <c r="AL28" s="33" t="b">
        <f>IF(受診情報3[[#This Row],[骨]]="希望",TRUE,FALSE)</f>
        <v>0</v>
      </c>
      <c r="AM28" s="33" t="b">
        <f>IF(受診情報3[[#This Row],[腫瘍マーカー
３種]]="希望",TRUE,FALSE)</f>
        <v>0</v>
      </c>
      <c r="AN28" s="33" t="b">
        <f>IF(受診情報3[[#This Row],[前立腺]]="希望",TRUE,FALSE)</f>
        <v>0</v>
      </c>
      <c r="AO28" s="39" t="str">
        <f>IF(受診情報3[[#This Row],[性別]]="男性",1,IF(受診情報3[[#This Row],[性別]]="女性",2,""))</f>
        <v/>
      </c>
    </row>
    <row r="29" spans="1:52" ht="30" customHeight="1" x14ac:dyDescent="0.4">
      <c r="A29" s="52">
        <f t="shared" si="0"/>
        <v>21</v>
      </c>
      <c r="B29" s="31"/>
      <c r="C29" s="32"/>
      <c r="D29" s="46"/>
      <c r="E29" s="33"/>
      <c r="F29" s="33"/>
      <c r="G29" s="43"/>
      <c r="H29" s="51"/>
      <c r="I29" s="35"/>
      <c r="J29" s="33"/>
      <c r="K29" s="37"/>
      <c r="L29" s="33"/>
      <c r="M29" s="36"/>
      <c r="N29" s="44"/>
      <c r="O29" s="79"/>
      <c r="P29" s="44"/>
      <c r="Q29" s="79"/>
      <c r="R29" s="44"/>
      <c r="S29" s="79"/>
      <c r="T29" s="44"/>
      <c r="U29" s="79"/>
      <c r="V29" s="44"/>
      <c r="W29" s="79"/>
      <c r="X29" s="44"/>
      <c r="Y29" s="79"/>
      <c r="Z29" s="44"/>
      <c r="AA29" s="38"/>
      <c r="AB29" s="33" t="b">
        <f>IF(受診情報3[[#This Row],[子宮]]="希望",TRUE,FALSE)</f>
        <v>0</v>
      </c>
      <c r="AC29" s="33" t="b">
        <f>IF(受診情報3[[#This Row],[HPV]]="希望",TRUE,FALSE)</f>
        <v>0</v>
      </c>
      <c r="AD29" s="33" t="b">
        <f>IF(受診情報3[[#This Row],[乳がん]]="希望",TRUE,FALSE)</f>
        <v>0</v>
      </c>
      <c r="AE29" s="33" t="b">
        <f>IF(受診情報3[[#This Row],[脳]]="希望",TRUE,FALSE)</f>
        <v>0</v>
      </c>
      <c r="AF29" s="33" t="b">
        <f>IF(受診情報3[[#This Row],[肺がん]]="希望",TRUE,FALSE)</f>
        <v>0</v>
      </c>
      <c r="AG29" s="33" t="b">
        <f>IF(受診情報3[[#This Row],[PET]]="希望",TRUE,FALSE)</f>
        <v>0</v>
      </c>
      <c r="AH29" s="33" t="b">
        <f>IF(受診情報3[[#This Row],[大腸CT]]="希望",TRUE,FALSE)</f>
        <v>0</v>
      </c>
      <c r="AI29" s="33" t="b">
        <f>IF(受診情報3[[#This Row],[心臓]]="希望",TRUE,FALSE)</f>
        <v>0</v>
      </c>
      <c r="AJ29" s="33" t="b">
        <f>IF(受診情報3[[#This Row],[ピロリ]]="希望",TRUE,FALSE)</f>
        <v>0</v>
      </c>
      <c r="AK29" s="33" t="b">
        <f>IF(受診情報3[[#This Row],[アレルギー]]="希望",TRUE,FALSE)</f>
        <v>0</v>
      </c>
      <c r="AL29" s="33" t="b">
        <f>IF(受診情報3[[#This Row],[骨]]="希望",TRUE,FALSE)</f>
        <v>0</v>
      </c>
      <c r="AM29" s="33" t="b">
        <f>IF(受診情報3[[#This Row],[腫瘍マーカー
３種]]="希望",TRUE,FALSE)</f>
        <v>0</v>
      </c>
      <c r="AN29" s="33" t="b">
        <f>IF(受診情報3[[#This Row],[前立腺]]="希望",TRUE,FALSE)</f>
        <v>0</v>
      </c>
      <c r="AO29" s="39" t="str">
        <f>IF(受診情報3[[#This Row],[性別]]="男性",1,IF(受診情報3[[#This Row],[性別]]="女性",2,""))</f>
        <v/>
      </c>
    </row>
    <row r="30" spans="1:52" ht="30" customHeight="1" x14ac:dyDescent="0.4">
      <c r="A30" s="52">
        <f t="shared" si="0"/>
        <v>22</v>
      </c>
      <c r="B30" s="31"/>
      <c r="C30" s="32"/>
      <c r="D30" s="46"/>
      <c r="E30" s="33"/>
      <c r="F30" s="33"/>
      <c r="G30" s="43"/>
      <c r="H30" s="51"/>
      <c r="I30" s="35"/>
      <c r="J30" s="33"/>
      <c r="K30" s="37"/>
      <c r="L30" s="33"/>
      <c r="M30" s="36"/>
      <c r="N30" s="44"/>
      <c r="O30" s="79"/>
      <c r="P30" s="44"/>
      <c r="Q30" s="79"/>
      <c r="R30" s="44"/>
      <c r="S30" s="79"/>
      <c r="T30" s="44"/>
      <c r="U30" s="79"/>
      <c r="V30" s="44"/>
      <c r="W30" s="79"/>
      <c r="X30" s="44"/>
      <c r="Y30" s="79"/>
      <c r="Z30" s="44"/>
      <c r="AA30" s="38"/>
      <c r="AB30" s="33" t="b">
        <f>IF(受診情報3[[#This Row],[子宮]]="希望",TRUE,FALSE)</f>
        <v>0</v>
      </c>
      <c r="AC30" s="33" t="b">
        <f>IF(受診情報3[[#This Row],[HPV]]="希望",TRUE,FALSE)</f>
        <v>0</v>
      </c>
      <c r="AD30" s="33" t="b">
        <f>IF(受診情報3[[#This Row],[乳がん]]="希望",TRUE,FALSE)</f>
        <v>0</v>
      </c>
      <c r="AE30" s="33" t="b">
        <f>IF(受診情報3[[#This Row],[脳]]="希望",TRUE,FALSE)</f>
        <v>0</v>
      </c>
      <c r="AF30" s="33" t="b">
        <f>IF(受診情報3[[#This Row],[肺がん]]="希望",TRUE,FALSE)</f>
        <v>0</v>
      </c>
      <c r="AG30" s="33" t="b">
        <f>IF(受診情報3[[#This Row],[PET]]="希望",TRUE,FALSE)</f>
        <v>0</v>
      </c>
      <c r="AH30" s="33" t="b">
        <f>IF(受診情報3[[#This Row],[大腸CT]]="希望",TRUE,FALSE)</f>
        <v>0</v>
      </c>
      <c r="AI30" s="33" t="b">
        <f>IF(受診情報3[[#This Row],[心臓]]="希望",TRUE,FALSE)</f>
        <v>0</v>
      </c>
      <c r="AJ30" s="33" t="b">
        <f>IF(受診情報3[[#This Row],[ピロリ]]="希望",TRUE,FALSE)</f>
        <v>0</v>
      </c>
      <c r="AK30" s="33" t="b">
        <f>IF(受診情報3[[#This Row],[アレルギー]]="希望",TRUE,FALSE)</f>
        <v>0</v>
      </c>
      <c r="AL30" s="33" t="b">
        <f>IF(受診情報3[[#This Row],[骨]]="希望",TRUE,FALSE)</f>
        <v>0</v>
      </c>
      <c r="AM30" s="33" t="b">
        <f>IF(受診情報3[[#This Row],[腫瘍マーカー
３種]]="希望",TRUE,FALSE)</f>
        <v>0</v>
      </c>
      <c r="AN30" s="33" t="b">
        <f>IF(受診情報3[[#This Row],[前立腺]]="希望",TRUE,FALSE)</f>
        <v>0</v>
      </c>
      <c r="AO30" s="39" t="str">
        <f>IF(受診情報3[[#This Row],[性別]]="男性",1,IF(受診情報3[[#This Row],[性別]]="女性",2,""))</f>
        <v/>
      </c>
    </row>
    <row r="31" spans="1:52" ht="30" customHeight="1" x14ac:dyDescent="0.4">
      <c r="A31" s="52">
        <f t="shared" si="0"/>
        <v>23</v>
      </c>
      <c r="B31" s="31"/>
      <c r="C31" s="32"/>
      <c r="D31" s="46"/>
      <c r="E31" s="33"/>
      <c r="F31" s="33"/>
      <c r="G31" s="43"/>
      <c r="H31" s="51"/>
      <c r="I31" s="35"/>
      <c r="J31" s="33"/>
      <c r="K31" s="37"/>
      <c r="L31" s="33"/>
      <c r="M31" s="36"/>
      <c r="N31" s="44"/>
      <c r="O31" s="79"/>
      <c r="P31" s="44"/>
      <c r="Q31" s="79"/>
      <c r="R31" s="44"/>
      <c r="S31" s="79"/>
      <c r="T31" s="44"/>
      <c r="U31" s="79"/>
      <c r="V31" s="44"/>
      <c r="W31" s="79"/>
      <c r="X31" s="44"/>
      <c r="Y31" s="79"/>
      <c r="Z31" s="44"/>
      <c r="AA31" s="38"/>
      <c r="AB31" s="33" t="b">
        <f>IF(受診情報3[[#This Row],[子宮]]="希望",TRUE,FALSE)</f>
        <v>0</v>
      </c>
      <c r="AC31" s="33" t="b">
        <f>IF(受診情報3[[#This Row],[HPV]]="希望",TRUE,FALSE)</f>
        <v>0</v>
      </c>
      <c r="AD31" s="33" t="b">
        <f>IF(受診情報3[[#This Row],[乳がん]]="希望",TRUE,FALSE)</f>
        <v>0</v>
      </c>
      <c r="AE31" s="33" t="b">
        <f>IF(受診情報3[[#This Row],[脳]]="希望",TRUE,FALSE)</f>
        <v>0</v>
      </c>
      <c r="AF31" s="33" t="b">
        <f>IF(受診情報3[[#This Row],[肺がん]]="希望",TRUE,FALSE)</f>
        <v>0</v>
      </c>
      <c r="AG31" s="33" t="b">
        <f>IF(受診情報3[[#This Row],[PET]]="希望",TRUE,FALSE)</f>
        <v>0</v>
      </c>
      <c r="AH31" s="33" t="b">
        <f>IF(受診情報3[[#This Row],[大腸CT]]="希望",TRUE,FALSE)</f>
        <v>0</v>
      </c>
      <c r="AI31" s="33" t="b">
        <f>IF(受診情報3[[#This Row],[心臓]]="希望",TRUE,FALSE)</f>
        <v>0</v>
      </c>
      <c r="AJ31" s="33" t="b">
        <f>IF(受診情報3[[#This Row],[ピロリ]]="希望",TRUE,FALSE)</f>
        <v>0</v>
      </c>
      <c r="AK31" s="33" t="b">
        <f>IF(受診情報3[[#This Row],[アレルギー]]="希望",TRUE,FALSE)</f>
        <v>0</v>
      </c>
      <c r="AL31" s="33" t="b">
        <f>IF(受診情報3[[#This Row],[骨]]="希望",TRUE,FALSE)</f>
        <v>0</v>
      </c>
      <c r="AM31" s="33" t="b">
        <f>IF(受診情報3[[#This Row],[腫瘍マーカー
３種]]="希望",TRUE,FALSE)</f>
        <v>0</v>
      </c>
      <c r="AN31" s="33" t="b">
        <f>IF(受診情報3[[#This Row],[前立腺]]="希望",TRUE,FALSE)</f>
        <v>0</v>
      </c>
      <c r="AO31" s="39" t="str">
        <f>IF(受診情報3[[#This Row],[性別]]="男性",1,IF(受診情報3[[#This Row],[性別]]="女性",2,""))</f>
        <v/>
      </c>
    </row>
    <row r="32" spans="1:52" ht="30" customHeight="1" x14ac:dyDescent="0.4">
      <c r="A32" s="52">
        <f t="shared" si="0"/>
        <v>24</v>
      </c>
      <c r="B32" s="31"/>
      <c r="C32" s="32"/>
      <c r="D32" s="46"/>
      <c r="E32" s="33"/>
      <c r="F32" s="33"/>
      <c r="G32" s="43"/>
      <c r="H32" s="51"/>
      <c r="I32" s="35"/>
      <c r="J32" s="33"/>
      <c r="K32" s="37"/>
      <c r="L32" s="33"/>
      <c r="M32" s="36"/>
      <c r="N32" s="44"/>
      <c r="O32" s="79"/>
      <c r="P32" s="44"/>
      <c r="Q32" s="79"/>
      <c r="R32" s="44"/>
      <c r="S32" s="79"/>
      <c r="T32" s="44"/>
      <c r="U32" s="79"/>
      <c r="V32" s="44"/>
      <c r="W32" s="79"/>
      <c r="X32" s="44"/>
      <c r="Y32" s="79"/>
      <c r="Z32" s="44"/>
      <c r="AA32" s="38"/>
      <c r="AB32" s="33" t="b">
        <f>IF(受診情報3[[#This Row],[子宮]]="希望",TRUE,FALSE)</f>
        <v>0</v>
      </c>
      <c r="AC32" s="33" t="b">
        <f>IF(受診情報3[[#This Row],[HPV]]="希望",TRUE,FALSE)</f>
        <v>0</v>
      </c>
      <c r="AD32" s="33" t="b">
        <f>IF(受診情報3[[#This Row],[乳がん]]="希望",TRUE,FALSE)</f>
        <v>0</v>
      </c>
      <c r="AE32" s="33" t="b">
        <f>IF(受診情報3[[#This Row],[脳]]="希望",TRUE,FALSE)</f>
        <v>0</v>
      </c>
      <c r="AF32" s="33" t="b">
        <f>IF(受診情報3[[#This Row],[肺がん]]="希望",TRUE,FALSE)</f>
        <v>0</v>
      </c>
      <c r="AG32" s="33" t="b">
        <f>IF(受診情報3[[#This Row],[PET]]="希望",TRUE,FALSE)</f>
        <v>0</v>
      </c>
      <c r="AH32" s="33" t="b">
        <f>IF(受診情報3[[#This Row],[大腸CT]]="希望",TRUE,FALSE)</f>
        <v>0</v>
      </c>
      <c r="AI32" s="33" t="b">
        <f>IF(受診情報3[[#This Row],[心臓]]="希望",TRUE,FALSE)</f>
        <v>0</v>
      </c>
      <c r="AJ32" s="33" t="b">
        <f>IF(受診情報3[[#This Row],[ピロリ]]="希望",TRUE,FALSE)</f>
        <v>0</v>
      </c>
      <c r="AK32" s="33" t="b">
        <f>IF(受診情報3[[#This Row],[アレルギー]]="希望",TRUE,FALSE)</f>
        <v>0</v>
      </c>
      <c r="AL32" s="33" t="b">
        <f>IF(受診情報3[[#This Row],[骨]]="希望",TRUE,FALSE)</f>
        <v>0</v>
      </c>
      <c r="AM32" s="33" t="b">
        <f>IF(受診情報3[[#This Row],[腫瘍マーカー
３種]]="希望",TRUE,FALSE)</f>
        <v>0</v>
      </c>
      <c r="AN32" s="33" t="b">
        <f>IF(受診情報3[[#This Row],[前立腺]]="希望",TRUE,FALSE)</f>
        <v>0</v>
      </c>
      <c r="AO32" s="39" t="str">
        <f>IF(受診情報3[[#This Row],[性別]]="男性",1,IF(受診情報3[[#This Row],[性別]]="女性",2,""))</f>
        <v/>
      </c>
    </row>
    <row r="33" spans="1:41" ht="30" customHeight="1" x14ac:dyDescent="0.4">
      <c r="A33" s="52">
        <f t="shared" si="0"/>
        <v>25</v>
      </c>
      <c r="B33" s="31"/>
      <c r="C33" s="32"/>
      <c r="D33" s="46"/>
      <c r="E33" s="33"/>
      <c r="F33" s="33"/>
      <c r="G33" s="43"/>
      <c r="H33" s="51"/>
      <c r="I33" s="35"/>
      <c r="J33" s="33"/>
      <c r="K33" s="37"/>
      <c r="L33" s="33"/>
      <c r="M33" s="36"/>
      <c r="N33" s="44"/>
      <c r="O33" s="79"/>
      <c r="P33" s="44"/>
      <c r="Q33" s="79"/>
      <c r="R33" s="44"/>
      <c r="S33" s="79"/>
      <c r="T33" s="44"/>
      <c r="U33" s="79"/>
      <c r="V33" s="44"/>
      <c r="W33" s="79"/>
      <c r="X33" s="44"/>
      <c r="Y33" s="79"/>
      <c r="Z33" s="44"/>
      <c r="AA33" s="38"/>
      <c r="AB33" s="33" t="b">
        <f>IF(受診情報3[[#This Row],[子宮]]="希望",TRUE,FALSE)</f>
        <v>0</v>
      </c>
      <c r="AC33" s="33" t="b">
        <f>IF(受診情報3[[#This Row],[HPV]]="希望",TRUE,FALSE)</f>
        <v>0</v>
      </c>
      <c r="AD33" s="33" t="b">
        <f>IF(受診情報3[[#This Row],[乳がん]]="希望",TRUE,FALSE)</f>
        <v>0</v>
      </c>
      <c r="AE33" s="33" t="b">
        <f>IF(受診情報3[[#This Row],[脳]]="希望",TRUE,FALSE)</f>
        <v>0</v>
      </c>
      <c r="AF33" s="33" t="b">
        <f>IF(受診情報3[[#This Row],[肺がん]]="希望",TRUE,FALSE)</f>
        <v>0</v>
      </c>
      <c r="AG33" s="33" t="b">
        <f>IF(受診情報3[[#This Row],[PET]]="希望",TRUE,FALSE)</f>
        <v>0</v>
      </c>
      <c r="AH33" s="33" t="b">
        <f>IF(受診情報3[[#This Row],[大腸CT]]="希望",TRUE,FALSE)</f>
        <v>0</v>
      </c>
      <c r="AI33" s="33" t="b">
        <f>IF(受診情報3[[#This Row],[心臓]]="希望",TRUE,FALSE)</f>
        <v>0</v>
      </c>
      <c r="AJ33" s="33" t="b">
        <f>IF(受診情報3[[#This Row],[ピロリ]]="希望",TRUE,FALSE)</f>
        <v>0</v>
      </c>
      <c r="AK33" s="33" t="b">
        <f>IF(受診情報3[[#This Row],[アレルギー]]="希望",TRUE,FALSE)</f>
        <v>0</v>
      </c>
      <c r="AL33" s="33" t="b">
        <f>IF(受診情報3[[#This Row],[骨]]="希望",TRUE,FALSE)</f>
        <v>0</v>
      </c>
      <c r="AM33" s="33" t="b">
        <f>IF(受診情報3[[#This Row],[腫瘍マーカー
３種]]="希望",TRUE,FALSE)</f>
        <v>0</v>
      </c>
      <c r="AN33" s="33" t="b">
        <f>IF(受診情報3[[#This Row],[前立腺]]="希望",TRUE,FALSE)</f>
        <v>0</v>
      </c>
      <c r="AO33" s="39" t="str">
        <f>IF(受診情報3[[#This Row],[性別]]="男性",1,IF(受診情報3[[#This Row],[性別]]="女性",2,""))</f>
        <v/>
      </c>
    </row>
    <row r="34" spans="1:41" ht="30" customHeight="1" x14ac:dyDescent="0.4">
      <c r="A34" s="52">
        <f t="shared" si="0"/>
        <v>26</v>
      </c>
      <c r="B34" s="31"/>
      <c r="C34" s="32"/>
      <c r="D34" s="46"/>
      <c r="E34" s="33"/>
      <c r="F34" s="33"/>
      <c r="G34" s="43"/>
      <c r="H34" s="51"/>
      <c r="I34" s="35"/>
      <c r="J34" s="33"/>
      <c r="K34" s="37"/>
      <c r="L34" s="33"/>
      <c r="M34" s="36"/>
      <c r="N34" s="44"/>
      <c r="O34" s="79"/>
      <c r="P34" s="44"/>
      <c r="Q34" s="79"/>
      <c r="R34" s="44"/>
      <c r="S34" s="79"/>
      <c r="T34" s="44"/>
      <c r="U34" s="79"/>
      <c r="V34" s="44"/>
      <c r="W34" s="79"/>
      <c r="X34" s="44"/>
      <c r="Y34" s="79"/>
      <c r="Z34" s="44"/>
      <c r="AA34" s="38"/>
      <c r="AB34" s="33" t="b">
        <f>IF(受診情報3[[#This Row],[子宮]]="希望",TRUE,FALSE)</f>
        <v>0</v>
      </c>
      <c r="AC34" s="33" t="b">
        <f>IF(受診情報3[[#This Row],[HPV]]="希望",TRUE,FALSE)</f>
        <v>0</v>
      </c>
      <c r="AD34" s="33" t="b">
        <f>IF(受診情報3[[#This Row],[乳がん]]="希望",TRUE,FALSE)</f>
        <v>0</v>
      </c>
      <c r="AE34" s="33" t="b">
        <f>IF(受診情報3[[#This Row],[脳]]="希望",TRUE,FALSE)</f>
        <v>0</v>
      </c>
      <c r="AF34" s="33" t="b">
        <f>IF(受診情報3[[#This Row],[肺がん]]="希望",TRUE,FALSE)</f>
        <v>0</v>
      </c>
      <c r="AG34" s="33" t="b">
        <f>IF(受診情報3[[#This Row],[PET]]="希望",TRUE,FALSE)</f>
        <v>0</v>
      </c>
      <c r="AH34" s="33" t="b">
        <f>IF(受診情報3[[#This Row],[大腸CT]]="希望",TRUE,FALSE)</f>
        <v>0</v>
      </c>
      <c r="AI34" s="33" t="b">
        <f>IF(受診情報3[[#This Row],[心臓]]="希望",TRUE,FALSE)</f>
        <v>0</v>
      </c>
      <c r="AJ34" s="33" t="b">
        <f>IF(受診情報3[[#This Row],[ピロリ]]="希望",TRUE,FALSE)</f>
        <v>0</v>
      </c>
      <c r="AK34" s="33" t="b">
        <f>IF(受診情報3[[#This Row],[アレルギー]]="希望",TRUE,FALSE)</f>
        <v>0</v>
      </c>
      <c r="AL34" s="33" t="b">
        <f>IF(受診情報3[[#This Row],[骨]]="希望",TRUE,FALSE)</f>
        <v>0</v>
      </c>
      <c r="AM34" s="33" t="b">
        <f>IF(受診情報3[[#This Row],[腫瘍マーカー
３種]]="希望",TRUE,FALSE)</f>
        <v>0</v>
      </c>
      <c r="AN34" s="33" t="b">
        <f>IF(受診情報3[[#This Row],[前立腺]]="希望",TRUE,FALSE)</f>
        <v>0</v>
      </c>
      <c r="AO34" s="39" t="str">
        <f>IF(受診情報3[[#This Row],[性別]]="男性",1,IF(受診情報3[[#This Row],[性別]]="女性",2,""))</f>
        <v/>
      </c>
    </row>
    <row r="35" spans="1:41" ht="30" customHeight="1" x14ac:dyDescent="0.4">
      <c r="A35" s="52">
        <f t="shared" si="0"/>
        <v>27</v>
      </c>
      <c r="B35" s="31"/>
      <c r="C35" s="32"/>
      <c r="D35" s="46"/>
      <c r="E35" s="33"/>
      <c r="F35" s="33"/>
      <c r="G35" s="43"/>
      <c r="H35" s="51"/>
      <c r="I35" s="35"/>
      <c r="J35" s="33"/>
      <c r="K35" s="37"/>
      <c r="L35" s="33"/>
      <c r="M35" s="36"/>
      <c r="N35" s="44"/>
      <c r="O35" s="79"/>
      <c r="P35" s="44"/>
      <c r="Q35" s="79"/>
      <c r="R35" s="44"/>
      <c r="S35" s="79"/>
      <c r="T35" s="44"/>
      <c r="U35" s="79"/>
      <c r="V35" s="44"/>
      <c r="W35" s="79"/>
      <c r="X35" s="44"/>
      <c r="Y35" s="79"/>
      <c r="Z35" s="44"/>
      <c r="AA35" s="38"/>
      <c r="AB35" s="33" t="b">
        <f>IF(受診情報3[[#This Row],[子宮]]="希望",TRUE,FALSE)</f>
        <v>0</v>
      </c>
      <c r="AC35" s="33" t="b">
        <f>IF(受診情報3[[#This Row],[HPV]]="希望",TRUE,FALSE)</f>
        <v>0</v>
      </c>
      <c r="AD35" s="33" t="b">
        <f>IF(受診情報3[[#This Row],[乳がん]]="希望",TRUE,FALSE)</f>
        <v>0</v>
      </c>
      <c r="AE35" s="33" t="b">
        <f>IF(受診情報3[[#This Row],[脳]]="希望",TRUE,FALSE)</f>
        <v>0</v>
      </c>
      <c r="AF35" s="33" t="b">
        <f>IF(受診情報3[[#This Row],[肺がん]]="希望",TRUE,FALSE)</f>
        <v>0</v>
      </c>
      <c r="AG35" s="33" t="b">
        <f>IF(受診情報3[[#This Row],[PET]]="希望",TRUE,FALSE)</f>
        <v>0</v>
      </c>
      <c r="AH35" s="33" t="b">
        <f>IF(受診情報3[[#This Row],[大腸CT]]="希望",TRUE,FALSE)</f>
        <v>0</v>
      </c>
      <c r="AI35" s="33" t="b">
        <f>IF(受診情報3[[#This Row],[心臓]]="希望",TRUE,FALSE)</f>
        <v>0</v>
      </c>
      <c r="AJ35" s="33" t="b">
        <f>IF(受診情報3[[#This Row],[ピロリ]]="希望",TRUE,FALSE)</f>
        <v>0</v>
      </c>
      <c r="AK35" s="33" t="b">
        <f>IF(受診情報3[[#This Row],[アレルギー]]="希望",TRUE,FALSE)</f>
        <v>0</v>
      </c>
      <c r="AL35" s="33" t="b">
        <f>IF(受診情報3[[#This Row],[骨]]="希望",TRUE,FALSE)</f>
        <v>0</v>
      </c>
      <c r="AM35" s="33" t="b">
        <f>IF(受診情報3[[#This Row],[腫瘍マーカー
３種]]="希望",TRUE,FALSE)</f>
        <v>0</v>
      </c>
      <c r="AN35" s="33" t="b">
        <f>IF(受診情報3[[#This Row],[前立腺]]="希望",TRUE,FALSE)</f>
        <v>0</v>
      </c>
      <c r="AO35" s="39" t="str">
        <f>IF(受診情報3[[#This Row],[性別]]="男性",1,IF(受診情報3[[#This Row],[性別]]="女性",2,""))</f>
        <v/>
      </c>
    </row>
    <row r="36" spans="1:41" ht="30" customHeight="1" x14ac:dyDescent="0.4">
      <c r="A36" s="52">
        <f t="shared" si="0"/>
        <v>28</v>
      </c>
      <c r="B36" s="31"/>
      <c r="C36" s="32"/>
      <c r="D36" s="46"/>
      <c r="E36" s="33"/>
      <c r="F36" s="33"/>
      <c r="G36" s="43"/>
      <c r="H36" s="51"/>
      <c r="I36" s="35"/>
      <c r="J36" s="33"/>
      <c r="K36" s="37"/>
      <c r="L36" s="33"/>
      <c r="M36" s="36"/>
      <c r="N36" s="44"/>
      <c r="O36" s="79"/>
      <c r="P36" s="44"/>
      <c r="Q36" s="79"/>
      <c r="R36" s="44"/>
      <c r="S36" s="79"/>
      <c r="T36" s="44"/>
      <c r="U36" s="79"/>
      <c r="V36" s="44"/>
      <c r="W36" s="79"/>
      <c r="X36" s="44"/>
      <c r="Y36" s="79"/>
      <c r="Z36" s="44"/>
      <c r="AA36" s="38"/>
      <c r="AB36" s="33" t="b">
        <f>IF(受診情報3[[#This Row],[子宮]]="希望",TRUE,FALSE)</f>
        <v>0</v>
      </c>
      <c r="AC36" s="33" t="b">
        <f>IF(受診情報3[[#This Row],[HPV]]="希望",TRUE,FALSE)</f>
        <v>0</v>
      </c>
      <c r="AD36" s="33" t="b">
        <f>IF(受診情報3[[#This Row],[乳がん]]="希望",TRUE,FALSE)</f>
        <v>0</v>
      </c>
      <c r="AE36" s="33" t="b">
        <f>IF(受診情報3[[#This Row],[脳]]="希望",TRUE,FALSE)</f>
        <v>0</v>
      </c>
      <c r="AF36" s="33" t="b">
        <f>IF(受診情報3[[#This Row],[肺がん]]="希望",TRUE,FALSE)</f>
        <v>0</v>
      </c>
      <c r="AG36" s="33" t="b">
        <f>IF(受診情報3[[#This Row],[PET]]="希望",TRUE,FALSE)</f>
        <v>0</v>
      </c>
      <c r="AH36" s="33" t="b">
        <f>IF(受診情報3[[#This Row],[大腸CT]]="希望",TRUE,FALSE)</f>
        <v>0</v>
      </c>
      <c r="AI36" s="33" t="b">
        <f>IF(受診情報3[[#This Row],[心臓]]="希望",TRUE,FALSE)</f>
        <v>0</v>
      </c>
      <c r="AJ36" s="33" t="b">
        <f>IF(受診情報3[[#This Row],[ピロリ]]="希望",TRUE,FALSE)</f>
        <v>0</v>
      </c>
      <c r="AK36" s="33" t="b">
        <f>IF(受診情報3[[#This Row],[アレルギー]]="希望",TRUE,FALSE)</f>
        <v>0</v>
      </c>
      <c r="AL36" s="33" t="b">
        <f>IF(受診情報3[[#This Row],[骨]]="希望",TRUE,FALSE)</f>
        <v>0</v>
      </c>
      <c r="AM36" s="33" t="b">
        <f>IF(受診情報3[[#This Row],[腫瘍マーカー
３種]]="希望",TRUE,FALSE)</f>
        <v>0</v>
      </c>
      <c r="AN36" s="33" t="b">
        <f>IF(受診情報3[[#This Row],[前立腺]]="希望",TRUE,FALSE)</f>
        <v>0</v>
      </c>
      <c r="AO36" s="39" t="str">
        <f>IF(受診情報3[[#This Row],[性別]]="男性",1,IF(受診情報3[[#This Row],[性別]]="女性",2,""))</f>
        <v/>
      </c>
    </row>
    <row r="37" spans="1:41" ht="30" customHeight="1" x14ac:dyDescent="0.4">
      <c r="A37" s="52">
        <f t="shared" si="0"/>
        <v>29</v>
      </c>
      <c r="B37" s="31"/>
      <c r="C37" s="32"/>
      <c r="D37" s="46"/>
      <c r="E37" s="33"/>
      <c r="F37" s="33"/>
      <c r="G37" s="43"/>
      <c r="H37" s="51"/>
      <c r="I37" s="35"/>
      <c r="J37" s="33"/>
      <c r="K37" s="37"/>
      <c r="L37" s="33"/>
      <c r="M37" s="36"/>
      <c r="N37" s="44"/>
      <c r="O37" s="79"/>
      <c r="P37" s="44"/>
      <c r="Q37" s="79"/>
      <c r="R37" s="44"/>
      <c r="S37" s="79"/>
      <c r="T37" s="44"/>
      <c r="U37" s="79"/>
      <c r="V37" s="44"/>
      <c r="W37" s="79"/>
      <c r="X37" s="44"/>
      <c r="Y37" s="79"/>
      <c r="Z37" s="44"/>
      <c r="AA37" s="38"/>
      <c r="AB37" s="33" t="b">
        <f>IF(受診情報3[[#This Row],[子宮]]="希望",TRUE,FALSE)</f>
        <v>0</v>
      </c>
      <c r="AC37" s="33" t="b">
        <f>IF(受診情報3[[#This Row],[HPV]]="希望",TRUE,FALSE)</f>
        <v>0</v>
      </c>
      <c r="AD37" s="33" t="b">
        <f>IF(受診情報3[[#This Row],[乳がん]]="希望",TRUE,FALSE)</f>
        <v>0</v>
      </c>
      <c r="AE37" s="33" t="b">
        <f>IF(受診情報3[[#This Row],[脳]]="希望",TRUE,FALSE)</f>
        <v>0</v>
      </c>
      <c r="AF37" s="33" t="b">
        <f>IF(受診情報3[[#This Row],[肺がん]]="希望",TRUE,FALSE)</f>
        <v>0</v>
      </c>
      <c r="AG37" s="33" t="b">
        <f>IF(受診情報3[[#This Row],[PET]]="希望",TRUE,FALSE)</f>
        <v>0</v>
      </c>
      <c r="AH37" s="33" t="b">
        <f>IF(受診情報3[[#This Row],[大腸CT]]="希望",TRUE,FALSE)</f>
        <v>0</v>
      </c>
      <c r="AI37" s="33" t="b">
        <f>IF(受診情報3[[#This Row],[心臓]]="希望",TRUE,FALSE)</f>
        <v>0</v>
      </c>
      <c r="AJ37" s="33" t="b">
        <f>IF(受診情報3[[#This Row],[ピロリ]]="希望",TRUE,FALSE)</f>
        <v>0</v>
      </c>
      <c r="AK37" s="33" t="b">
        <f>IF(受診情報3[[#This Row],[アレルギー]]="希望",TRUE,FALSE)</f>
        <v>0</v>
      </c>
      <c r="AL37" s="33" t="b">
        <f>IF(受診情報3[[#This Row],[骨]]="希望",TRUE,FALSE)</f>
        <v>0</v>
      </c>
      <c r="AM37" s="33" t="b">
        <f>IF(受診情報3[[#This Row],[腫瘍マーカー
３種]]="希望",TRUE,FALSE)</f>
        <v>0</v>
      </c>
      <c r="AN37" s="33" t="b">
        <f>IF(受診情報3[[#This Row],[前立腺]]="希望",TRUE,FALSE)</f>
        <v>0</v>
      </c>
      <c r="AO37" s="39" t="str">
        <f>IF(受診情報3[[#This Row],[性別]]="男性",1,IF(受診情報3[[#This Row],[性別]]="女性",2,""))</f>
        <v/>
      </c>
    </row>
    <row r="38" spans="1:41" ht="30" customHeight="1" x14ac:dyDescent="0.4">
      <c r="A38" s="52">
        <f t="shared" si="0"/>
        <v>30</v>
      </c>
      <c r="B38" s="31"/>
      <c r="C38" s="32"/>
      <c r="D38" s="46"/>
      <c r="E38" s="33"/>
      <c r="F38" s="33"/>
      <c r="G38" s="43"/>
      <c r="H38" s="51"/>
      <c r="I38" s="35"/>
      <c r="J38" s="33"/>
      <c r="K38" s="37"/>
      <c r="L38" s="33"/>
      <c r="M38" s="36"/>
      <c r="N38" s="44"/>
      <c r="O38" s="79"/>
      <c r="P38" s="44"/>
      <c r="Q38" s="79"/>
      <c r="R38" s="44"/>
      <c r="S38" s="79"/>
      <c r="T38" s="44"/>
      <c r="U38" s="79"/>
      <c r="V38" s="44"/>
      <c r="W38" s="79"/>
      <c r="X38" s="44"/>
      <c r="Y38" s="79"/>
      <c r="Z38" s="44"/>
      <c r="AA38" s="38"/>
      <c r="AB38" s="33" t="b">
        <f>IF(受診情報3[[#This Row],[子宮]]="希望",TRUE,FALSE)</f>
        <v>0</v>
      </c>
      <c r="AC38" s="33" t="b">
        <f>IF(受診情報3[[#This Row],[HPV]]="希望",TRUE,FALSE)</f>
        <v>0</v>
      </c>
      <c r="AD38" s="33" t="b">
        <f>IF(受診情報3[[#This Row],[乳がん]]="希望",TRUE,FALSE)</f>
        <v>0</v>
      </c>
      <c r="AE38" s="33" t="b">
        <f>IF(受診情報3[[#This Row],[脳]]="希望",TRUE,FALSE)</f>
        <v>0</v>
      </c>
      <c r="AF38" s="33" t="b">
        <f>IF(受診情報3[[#This Row],[肺がん]]="希望",TRUE,FALSE)</f>
        <v>0</v>
      </c>
      <c r="AG38" s="33" t="b">
        <f>IF(受診情報3[[#This Row],[PET]]="希望",TRUE,FALSE)</f>
        <v>0</v>
      </c>
      <c r="AH38" s="33" t="b">
        <f>IF(受診情報3[[#This Row],[大腸CT]]="希望",TRUE,FALSE)</f>
        <v>0</v>
      </c>
      <c r="AI38" s="33" t="b">
        <f>IF(受診情報3[[#This Row],[心臓]]="希望",TRUE,FALSE)</f>
        <v>0</v>
      </c>
      <c r="AJ38" s="33" t="b">
        <f>IF(受診情報3[[#This Row],[ピロリ]]="希望",TRUE,FALSE)</f>
        <v>0</v>
      </c>
      <c r="AK38" s="33" t="b">
        <f>IF(受診情報3[[#This Row],[アレルギー]]="希望",TRUE,FALSE)</f>
        <v>0</v>
      </c>
      <c r="AL38" s="33" t="b">
        <f>IF(受診情報3[[#This Row],[骨]]="希望",TRUE,FALSE)</f>
        <v>0</v>
      </c>
      <c r="AM38" s="33" t="b">
        <f>IF(受診情報3[[#This Row],[腫瘍マーカー
３種]]="希望",TRUE,FALSE)</f>
        <v>0</v>
      </c>
      <c r="AN38" s="33" t="b">
        <f>IF(受診情報3[[#This Row],[前立腺]]="希望",TRUE,FALSE)</f>
        <v>0</v>
      </c>
      <c r="AO38" s="39" t="str">
        <f>IF(受診情報3[[#This Row],[性別]]="男性",1,IF(受診情報3[[#This Row],[性別]]="女性",2,""))</f>
        <v/>
      </c>
    </row>
    <row r="39" spans="1:41" ht="30" customHeight="1" x14ac:dyDescent="0.4">
      <c r="A39" s="52">
        <f t="shared" si="0"/>
        <v>31</v>
      </c>
      <c r="B39" s="31"/>
      <c r="C39" s="32"/>
      <c r="D39" s="46"/>
      <c r="E39" s="33"/>
      <c r="F39" s="33"/>
      <c r="G39" s="43"/>
      <c r="H39" s="51"/>
      <c r="I39" s="35"/>
      <c r="J39" s="33"/>
      <c r="K39" s="37"/>
      <c r="L39" s="33"/>
      <c r="M39" s="36"/>
      <c r="N39" s="44"/>
      <c r="O39" s="79"/>
      <c r="P39" s="44"/>
      <c r="Q39" s="79"/>
      <c r="R39" s="44"/>
      <c r="S39" s="79"/>
      <c r="T39" s="44"/>
      <c r="U39" s="79"/>
      <c r="V39" s="44"/>
      <c r="W39" s="79"/>
      <c r="X39" s="44"/>
      <c r="Y39" s="79"/>
      <c r="Z39" s="44"/>
      <c r="AA39" s="38"/>
      <c r="AB39" s="33" t="b">
        <f>IF(受診情報3[[#This Row],[子宮]]="希望",TRUE,FALSE)</f>
        <v>0</v>
      </c>
      <c r="AC39" s="33" t="b">
        <f>IF(受診情報3[[#This Row],[HPV]]="希望",TRUE,FALSE)</f>
        <v>0</v>
      </c>
      <c r="AD39" s="33" t="b">
        <f>IF(受診情報3[[#This Row],[乳がん]]="希望",TRUE,FALSE)</f>
        <v>0</v>
      </c>
      <c r="AE39" s="33" t="b">
        <f>IF(受診情報3[[#This Row],[脳]]="希望",TRUE,FALSE)</f>
        <v>0</v>
      </c>
      <c r="AF39" s="33" t="b">
        <f>IF(受診情報3[[#This Row],[肺がん]]="希望",TRUE,FALSE)</f>
        <v>0</v>
      </c>
      <c r="AG39" s="33" t="b">
        <f>IF(受診情報3[[#This Row],[PET]]="希望",TRUE,FALSE)</f>
        <v>0</v>
      </c>
      <c r="AH39" s="33" t="b">
        <f>IF(受診情報3[[#This Row],[大腸CT]]="希望",TRUE,FALSE)</f>
        <v>0</v>
      </c>
      <c r="AI39" s="33" t="b">
        <f>IF(受診情報3[[#This Row],[心臓]]="希望",TRUE,FALSE)</f>
        <v>0</v>
      </c>
      <c r="AJ39" s="33" t="b">
        <f>IF(受診情報3[[#This Row],[ピロリ]]="希望",TRUE,FALSE)</f>
        <v>0</v>
      </c>
      <c r="AK39" s="33" t="b">
        <f>IF(受診情報3[[#This Row],[アレルギー]]="希望",TRUE,FALSE)</f>
        <v>0</v>
      </c>
      <c r="AL39" s="33" t="b">
        <f>IF(受診情報3[[#This Row],[骨]]="希望",TRUE,FALSE)</f>
        <v>0</v>
      </c>
      <c r="AM39" s="33" t="b">
        <f>IF(受診情報3[[#This Row],[腫瘍マーカー
３種]]="希望",TRUE,FALSE)</f>
        <v>0</v>
      </c>
      <c r="AN39" s="33" t="b">
        <f>IF(受診情報3[[#This Row],[前立腺]]="希望",TRUE,FALSE)</f>
        <v>0</v>
      </c>
      <c r="AO39" s="39" t="str">
        <f>IF(受診情報3[[#This Row],[性別]]="男性",1,IF(受診情報3[[#This Row],[性別]]="女性",2,""))</f>
        <v/>
      </c>
    </row>
    <row r="40" spans="1:41" ht="30" customHeight="1" x14ac:dyDescent="0.4">
      <c r="A40" s="52">
        <f t="shared" si="0"/>
        <v>32</v>
      </c>
      <c r="B40" s="31"/>
      <c r="C40" s="32"/>
      <c r="D40" s="46"/>
      <c r="E40" s="33"/>
      <c r="F40" s="33"/>
      <c r="G40" s="43"/>
      <c r="H40" s="51"/>
      <c r="I40" s="35"/>
      <c r="J40" s="33"/>
      <c r="K40" s="37"/>
      <c r="L40" s="33"/>
      <c r="M40" s="36"/>
      <c r="N40" s="44"/>
      <c r="O40" s="79"/>
      <c r="P40" s="44"/>
      <c r="Q40" s="79"/>
      <c r="R40" s="44"/>
      <c r="S40" s="79"/>
      <c r="T40" s="44"/>
      <c r="U40" s="79"/>
      <c r="V40" s="44"/>
      <c r="W40" s="79"/>
      <c r="X40" s="44"/>
      <c r="Y40" s="79"/>
      <c r="Z40" s="44"/>
      <c r="AA40" s="38"/>
      <c r="AB40" s="33" t="b">
        <f>IF(受診情報3[[#This Row],[子宮]]="希望",TRUE,FALSE)</f>
        <v>0</v>
      </c>
      <c r="AC40" s="33" t="b">
        <f>IF(受診情報3[[#This Row],[HPV]]="希望",TRUE,FALSE)</f>
        <v>0</v>
      </c>
      <c r="AD40" s="33" t="b">
        <f>IF(受診情報3[[#This Row],[乳がん]]="希望",TRUE,FALSE)</f>
        <v>0</v>
      </c>
      <c r="AE40" s="33" t="b">
        <f>IF(受診情報3[[#This Row],[脳]]="希望",TRUE,FALSE)</f>
        <v>0</v>
      </c>
      <c r="AF40" s="33" t="b">
        <f>IF(受診情報3[[#This Row],[肺がん]]="希望",TRUE,FALSE)</f>
        <v>0</v>
      </c>
      <c r="AG40" s="33" t="b">
        <f>IF(受診情報3[[#This Row],[PET]]="希望",TRUE,FALSE)</f>
        <v>0</v>
      </c>
      <c r="AH40" s="33" t="b">
        <f>IF(受診情報3[[#This Row],[大腸CT]]="希望",TRUE,FALSE)</f>
        <v>0</v>
      </c>
      <c r="AI40" s="33" t="b">
        <f>IF(受診情報3[[#This Row],[心臓]]="希望",TRUE,FALSE)</f>
        <v>0</v>
      </c>
      <c r="AJ40" s="33" t="b">
        <f>IF(受診情報3[[#This Row],[ピロリ]]="希望",TRUE,FALSE)</f>
        <v>0</v>
      </c>
      <c r="AK40" s="33" t="b">
        <f>IF(受診情報3[[#This Row],[アレルギー]]="希望",TRUE,FALSE)</f>
        <v>0</v>
      </c>
      <c r="AL40" s="33" t="b">
        <f>IF(受診情報3[[#This Row],[骨]]="希望",TRUE,FALSE)</f>
        <v>0</v>
      </c>
      <c r="AM40" s="33" t="b">
        <f>IF(受診情報3[[#This Row],[腫瘍マーカー
３種]]="希望",TRUE,FALSE)</f>
        <v>0</v>
      </c>
      <c r="AN40" s="33" t="b">
        <f>IF(受診情報3[[#This Row],[前立腺]]="希望",TRUE,FALSE)</f>
        <v>0</v>
      </c>
      <c r="AO40" s="39" t="str">
        <f>IF(受診情報3[[#This Row],[性別]]="男性",1,IF(受診情報3[[#This Row],[性別]]="女性",2,""))</f>
        <v/>
      </c>
    </row>
    <row r="41" spans="1:41" ht="30" customHeight="1" x14ac:dyDescent="0.4">
      <c r="A41" s="52">
        <f t="shared" si="0"/>
        <v>33</v>
      </c>
      <c r="B41" s="31"/>
      <c r="C41" s="32"/>
      <c r="D41" s="46"/>
      <c r="E41" s="33"/>
      <c r="F41" s="33"/>
      <c r="G41" s="43"/>
      <c r="H41" s="51"/>
      <c r="I41" s="35"/>
      <c r="J41" s="33"/>
      <c r="K41" s="37"/>
      <c r="L41" s="33"/>
      <c r="M41" s="36"/>
      <c r="N41" s="44"/>
      <c r="O41" s="79"/>
      <c r="P41" s="44"/>
      <c r="Q41" s="79"/>
      <c r="R41" s="44"/>
      <c r="S41" s="79"/>
      <c r="T41" s="44"/>
      <c r="U41" s="79"/>
      <c r="V41" s="44"/>
      <c r="W41" s="79"/>
      <c r="X41" s="44"/>
      <c r="Y41" s="79"/>
      <c r="Z41" s="44"/>
      <c r="AA41" s="38"/>
      <c r="AB41" s="33" t="b">
        <f>IF(受診情報3[[#This Row],[子宮]]="希望",TRUE,FALSE)</f>
        <v>0</v>
      </c>
      <c r="AC41" s="33" t="b">
        <f>IF(受診情報3[[#This Row],[HPV]]="希望",TRUE,FALSE)</f>
        <v>0</v>
      </c>
      <c r="AD41" s="33" t="b">
        <f>IF(受診情報3[[#This Row],[乳がん]]="希望",TRUE,FALSE)</f>
        <v>0</v>
      </c>
      <c r="AE41" s="33" t="b">
        <f>IF(受診情報3[[#This Row],[脳]]="希望",TRUE,FALSE)</f>
        <v>0</v>
      </c>
      <c r="AF41" s="33" t="b">
        <f>IF(受診情報3[[#This Row],[肺がん]]="希望",TRUE,FALSE)</f>
        <v>0</v>
      </c>
      <c r="AG41" s="33" t="b">
        <f>IF(受診情報3[[#This Row],[PET]]="希望",TRUE,FALSE)</f>
        <v>0</v>
      </c>
      <c r="AH41" s="33" t="b">
        <f>IF(受診情報3[[#This Row],[大腸CT]]="希望",TRUE,FALSE)</f>
        <v>0</v>
      </c>
      <c r="AI41" s="33" t="b">
        <f>IF(受診情報3[[#This Row],[心臓]]="希望",TRUE,FALSE)</f>
        <v>0</v>
      </c>
      <c r="AJ41" s="33" t="b">
        <f>IF(受診情報3[[#This Row],[ピロリ]]="希望",TRUE,FALSE)</f>
        <v>0</v>
      </c>
      <c r="AK41" s="33" t="b">
        <f>IF(受診情報3[[#This Row],[アレルギー]]="希望",TRUE,FALSE)</f>
        <v>0</v>
      </c>
      <c r="AL41" s="33" t="b">
        <f>IF(受診情報3[[#This Row],[骨]]="希望",TRUE,FALSE)</f>
        <v>0</v>
      </c>
      <c r="AM41" s="33" t="b">
        <f>IF(受診情報3[[#This Row],[腫瘍マーカー
３種]]="希望",TRUE,FALSE)</f>
        <v>0</v>
      </c>
      <c r="AN41" s="33" t="b">
        <f>IF(受診情報3[[#This Row],[前立腺]]="希望",TRUE,FALSE)</f>
        <v>0</v>
      </c>
      <c r="AO41" s="39" t="str">
        <f>IF(受診情報3[[#This Row],[性別]]="男性",1,IF(受診情報3[[#This Row],[性別]]="女性",2,""))</f>
        <v/>
      </c>
    </row>
    <row r="42" spans="1:41" ht="30" customHeight="1" x14ac:dyDescent="0.4">
      <c r="A42" s="52">
        <f t="shared" si="0"/>
        <v>34</v>
      </c>
      <c r="B42" s="31"/>
      <c r="C42" s="32"/>
      <c r="D42" s="46"/>
      <c r="E42" s="33"/>
      <c r="F42" s="33"/>
      <c r="G42" s="43"/>
      <c r="H42" s="51"/>
      <c r="I42" s="35"/>
      <c r="J42" s="33"/>
      <c r="K42" s="37"/>
      <c r="L42" s="33"/>
      <c r="M42" s="36"/>
      <c r="N42" s="44"/>
      <c r="O42" s="79"/>
      <c r="P42" s="44"/>
      <c r="Q42" s="79"/>
      <c r="R42" s="44"/>
      <c r="S42" s="79"/>
      <c r="T42" s="44"/>
      <c r="U42" s="79"/>
      <c r="V42" s="44"/>
      <c r="W42" s="79"/>
      <c r="X42" s="44"/>
      <c r="Y42" s="79"/>
      <c r="Z42" s="44"/>
      <c r="AA42" s="38"/>
      <c r="AB42" s="33" t="b">
        <f>IF(受診情報3[[#This Row],[子宮]]="希望",TRUE,FALSE)</f>
        <v>0</v>
      </c>
      <c r="AC42" s="33" t="b">
        <f>IF(受診情報3[[#This Row],[HPV]]="希望",TRUE,FALSE)</f>
        <v>0</v>
      </c>
      <c r="AD42" s="33" t="b">
        <f>IF(受診情報3[[#This Row],[乳がん]]="希望",TRUE,FALSE)</f>
        <v>0</v>
      </c>
      <c r="AE42" s="33" t="b">
        <f>IF(受診情報3[[#This Row],[脳]]="希望",TRUE,FALSE)</f>
        <v>0</v>
      </c>
      <c r="AF42" s="33" t="b">
        <f>IF(受診情報3[[#This Row],[肺がん]]="希望",TRUE,FALSE)</f>
        <v>0</v>
      </c>
      <c r="AG42" s="33" t="b">
        <f>IF(受診情報3[[#This Row],[PET]]="希望",TRUE,FALSE)</f>
        <v>0</v>
      </c>
      <c r="AH42" s="33" t="b">
        <f>IF(受診情報3[[#This Row],[大腸CT]]="希望",TRUE,FALSE)</f>
        <v>0</v>
      </c>
      <c r="AI42" s="33" t="b">
        <f>IF(受診情報3[[#This Row],[心臓]]="希望",TRUE,FALSE)</f>
        <v>0</v>
      </c>
      <c r="AJ42" s="33" t="b">
        <f>IF(受診情報3[[#This Row],[ピロリ]]="希望",TRUE,FALSE)</f>
        <v>0</v>
      </c>
      <c r="AK42" s="33" t="b">
        <f>IF(受診情報3[[#This Row],[アレルギー]]="希望",TRUE,FALSE)</f>
        <v>0</v>
      </c>
      <c r="AL42" s="33" t="b">
        <f>IF(受診情報3[[#This Row],[骨]]="希望",TRUE,FALSE)</f>
        <v>0</v>
      </c>
      <c r="AM42" s="33" t="b">
        <f>IF(受診情報3[[#This Row],[腫瘍マーカー
３種]]="希望",TRUE,FALSE)</f>
        <v>0</v>
      </c>
      <c r="AN42" s="33" t="b">
        <f>IF(受診情報3[[#This Row],[前立腺]]="希望",TRUE,FALSE)</f>
        <v>0</v>
      </c>
      <c r="AO42" s="39" t="str">
        <f>IF(受診情報3[[#This Row],[性別]]="男性",1,IF(受診情報3[[#This Row],[性別]]="女性",2,""))</f>
        <v/>
      </c>
    </row>
    <row r="43" spans="1:41" ht="30" customHeight="1" x14ac:dyDescent="0.4">
      <c r="A43" s="52">
        <f t="shared" si="0"/>
        <v>35</v>
      </c>
      <c r="B43" s="31"/>
      <c r="C43" s="32"/>
      <c r="D43" s="46"/>
      <c r="E43" s="33"/>
      <c r="F43" s="33"/>
      <c r="G43" s="43"/>
      <c r="H43" s="51"/>
      <c r="I43" s="35"/>
      <c r="J43" s="33"/>
      <c r="K43" s="37"/>
      <c r="L43" s="33"/>
      <c r="M43" s="36"/>
      <c r="N43" s="44"/>
      <c r="O43" s="79"/>
      <c r="P43" s="44"/>
      <c r="Q43" s="79"/>
      <c r="R43" s="44"/>
      <c r="S43" s="79"/>
      <c r="T43" s="44"/>
      <c r="U43" s="79"/>
      <c r="V43" s="44"/>
      <c r="W43" s="79"/>
      <c r="X43" s="44"/>
      <c r="Y43" s="79"/>
      <c r="Z43" s="44"/>
      <c r="AA43" s="38"/>
      <c r="AB43" s="33" t="b">
        <f>IF(受診情報3[[#This Row],[子宮]]="希望",TRUE,FALSE)</f>
        <v>0</v>
      </c>
      <c r="AC43" s="33" t="b">
        <f>IF(受診情報3[[#This Row],[HPV]]="希望",TRUE,FALSE)</f>
        <v>0</v>
      </c>
      <c r="AD43" s="33" t="b">
        <f>IF(受診情報3[[#This Row],[乳がん]]="希望",TRUE,FALSE)</f>
        <v>0</v>
      </c>
      <c r="AE43" s="33" t="b">
        <f>IF(受診情報3[[#This Row],[脳]]="希望",TRUE,FALSE)</f>
        <v>0</v>
      </c>
      <c r="AF43" s="33" t="b">
        <f>IF(受診情報3[[#This Row],[肺がん]]="希望",TRUE,FALSE)</f>
        <v>0</v>
      </c>
      <c r="AG43" s="33" t="b">
        <f>IF(受診情報3[[#This Row],[PET]]="希望",TRUE,FALSE)</f>
        <v>0</v>
      </c>
      <c r="AH43" s="33" t="b">
        <f>IF(受診情報3[[#This Row],[大腸CT]]="希望",TRUE,FALSE)</f>
        <v>0</v>
      </c>
      <c r="AI43" s="33" t="b">
        <f>IF(受診情報3[[#This Row],[心臓]]="希望",TRUE,FALSE)</f>
        <v>0</v>
      </c>
      <c r="AJ43" s="33" t="b">
        <f>IF(受診情報3[[#This Row],[ピロリ]]="希望",TRUE,FALSE)</f>
        <v>0</v>
      </c>
      <c r="AK43" s="33" t="b">
        <f>IF(受診情報3[[#This Row],[アレルギー]]="希望",TRUE,FALSE)</f>
        <v>0</v>
      </c>
      <c r="AL43" s="33" t="b">
        <f>IF(受診情報3[[#This Row],[骨]]="希望",TRUE,FALSE)</f>
        <v>0</v>
      </c>
      <c r="AM43" s="33" t="b">
        <f>IF(受診情報3[[#This Row],[腫瘍マーカー
３種]]="希望",TRUE,FALSE)</f>
        <v>0</v>
      </c>
      <c r="AN43" s="33" t="b">
        <f>IF(受診情報3[[#This Row],[前立腺]]="希望",TRUE,FALSE)</f>
        <v>0</v>
      </c>
      <c r="AO43" s="39" t="str">
        <f>IF(受診情報3[[#This Row],[性別]]="男性",1,IF(受診情報3[[#This Row],[性別]]="女性",2,""))</f>
        <v/>
      </c>
    </row>
    <row r="44" spans="1:41" ht="30" customHeight="1" x14ac:dyDescent="0.4">
      <c r="A44" s="52">
        <f t="shared" si="0"/>
        <v>36</v>
      </c>
      <c r="B44" s="31"/>
      <c r="C44" s="32"/>
      <c r="D44" s="46"/>
      <c r="E44" s="33"/>
      <c r="F44" s="33"/>
      <c r="G44" s="43"/>
      <c r="H44" s="51"/>
      <c r="I44" s="35"/>
      <c r="J44" s="33"/>
      <c r="K44" s="37"/>
      <c r="L44" s="33"/>
      <c r="M44" s="36"/>
      <c r="N44" s="44"/>
      <c r="O44" s="79"/>
      <c r="P44" s="44"/>
      <c r="Q44" s="79"/>
      <c r="R44" s="44"/>
      <c r="S44" s="79"/>
      <c r="T44" s="44"/>
      <c r="U44" s="79"/>
      <c r="V44" s="44"/>
      <c r="W44" s="79"/>
      <c r="X44" s="44"/>
      <c r="Y44" s="79"/>
      <c r="Z44" s="44"/>
      <c r="AA44" s="38"/>
      <c r="AB44" s="33" t="b">
        <f>IF(受診情報3[[#This Row],[子宮]]="希望",TRUE,FALSE)</f>
        <v>0</v>
      </c>
      <c r="AC44" s="33" t="b">
        <f>IF(受診情報3[[#This Row],[HPV]]="希望",TRUE,FALSE)</f>
        <v>0</v>
      </c>
      <c r="AD44" s="33" t="b">
        <f>IF(受診情報3[[#This Row],[乳がん]]="希望",TRUE,FALSE)</f>
        <v>0</v>
      </c>
      <c r="AE44" s="33" t="b">
        <f>IF(受診情報3[[#This Row],[脳]]="希望",TRUE,FALSE)</f>
        <v>0</v>
      </c>
      <c r="AF44" s="33" t="b">
        <f>IF(受診情報3[[#This Row],[肺がん]]="希望",TRUE,FALSE)</f>
        <v>0</v>
      </c>
      <c r="AG44" s="33" t="b">
        <f>IF(受診情報3[[#This Row],[PET]]="希望",TRUE,FALSE)</f>
        <v>0</v>
      </c>
      <c r="AH44" s="33" t="b">
        <f>IF(受診情報3[[#This Row],[大腸CT]]="希望",TRUE,FALSE)</f>
        <v>0</v>
      </c>
      <c r="AI44" s="33" t="b">
        <f>IF(受診情報3[[#This Row],[心臓]]="希望",TRUE,FALSE)</f>
        <v>0</v>
      </c>
      <c r="AJ44" s="33" t="b">
        <f>IF(受診情報3[[#This Row],[ピロリ]]="希望",TRUE,FALSE)</f>
        <v>0</v>
      </c>
      <c r="AK44" s="33" t="b">
        <f>IF(受診情報3[[#This Row],[アレルギー]]="希望",TRUE,FALSE)</f>
        <v>0</v>
      </c>
      <c r="AL44" s="33" t="b">
        <f>IF(受診情報3[[#This Row],[骨]]="希望",TRUE,FALSE)</f>
        <v>0</v>
      </c>
      <c r="AM44" s="33" t="b">
        <f>IF(受診情報3[[#This Row],[腫瘍マーカー
３種]]="希望",TRUE,FALSE)</f>
        <v>0</v>
      </c>
      <c r="AN44" s="33" t="b">
        <f>IF(受診情報3[[#This Row],[前立腺]]="希望",TRUE,FALSE)</f>
        <v>0</v>
      </c>
      <c r="AO44" s="39" t="str">
        <f>IF(受診情報3[[#This Row],[性別]]="男性",1,IF(受診情報3[[#This Row],[性別]]="女性",2,""))</f>
        <v/>
      </c>
    </row>
    <row r="45" spans="1:41" ht="30" customHeight="1" x14ac:dyDescent="0.4">
      <c r="A45" s="52">
        <f t="shared" si="0"/>
        <v>37</v>
      </c>
      <c r="B45" s="31"/>
      <c r="C45" s="32"/>
      <c r="D45" s="46"/>
      <c r="E45" s="33"/>
      <c r="F45" s="33"/>
      <c r="G45" s="43"/>
      <c r="H45" s="51"/>
      <c r="I45" s="35"/>
      <c r="J45" s="33"/>
      <c r="K45" s="37"/>
      <c r="L45" s="33"/>
      <c r="M45" s="36"/>
      <c r="N45" s="44"/>
      <c r="O45" s="79"/>
      <c r="P45" s="44"/>
      <c r="Q45" s="79"/>
      <c r="R45" s="44"/>
      <c r="S45" s="79"/>
      <c r="T45" s="44"/>
      <c r="U45" s="79"/>
      <c r="V45" s="44"/>
      <c r="W45" s="79"/>
      <c r="X45" s="44"/>
      <c r="Y45" s="79"/>
      <c r="Z45" s="44"/>
      <c r="AA45" s="38"/>
      <c r="AB45" s="33" t="b">
        <f>IF(受診情報3[[#This Row],[子宮]]="希望",TRUE,FALSE)</f>
        <v>0</v>
      </c>
      <c r="AC45" s="33" t="b">
        <f>IF(受診情報3[[#This Row],[HPV]]="希望",TRUE,FALSE)</f>
        <v>0</v>
      </c>
      <c r="AD45" s="33" t="b">
        <f>IF(受診情報3[[#This Row],[乳がん]]="希望",TRUE,FALSE)</f>
        <v>0</v>
      </c>
      <c r="AE45" s="33" t="b">
        <f>IF(受診情報3[[#This Row],[脳]]="希望",TRUE,FALSE)</f>
        <v>0</v>
      </c>
      <c r="AF45" s="33" t="b">
        <f>IF(受診情報3[[#This Row],[肺がん]]="希望",TRUE,FALSE)</f>
        <v>0</v>
      </c>
      <c r="AG45" s="33" t="b">
        <f>IF(受診情報3[[#This Row],[PET]]="希望",TRUE,FALSE)</f>
        <v>0</v>
      </c>
      <c r="AH45" s="33" t="b">
        <f>IF(受診情報3[[#This Row],[大腸CT]]="希望",TRUE,FALSE)</f>
        <v>0</v>
      </c>
      <c r="AI45" s="33" t="b">
        <f>IF(受診情報3[[#This Row],[心臓]]="希望",TRUE,FALSE)</f>
        <v>0</v>
      </c>
      <c r="AJ45" s="33" t="b">
        <f>IF(受診情報3[[#This Row],[ピロリ]]="希望",TRUE,FALSE)</f>
        <v>0</v>
      </c>
      <c r="AK45" s="33" t="b">
        <f>IF(受診情報3[[#This Row],[アレルギー]]="希望",TRUE,FALSE)</f>
        <v>0</v>
      </c>
      <c r="AL45" s="33" t="b">
        <f>IF(受診情報3[[#This Row],[骨]]="希望",TRUE,FALSE)</f>
        <v>0</v>
      </c>
      <c r="AM45" s="33" t="b">
        <f>IF(受診情報3[[#This Row],[腫瘍マーカー
３種]]="希望",TRUE,FALSE)</f>
        <v>0</v>
      </c>
      <c r="AN45" s="33" t="b">
        <f>IF(受診情報3[[#This Row],[前立腺]]="希望",TRUE,FALSE)</f>
        <v>0</v>
      </c>
      <c r="AO45" s="39" t="str">
        <f>IF(受診情報3[[#This Row],[性別]]="男性",1,IF(受診情報3[[#This Row],[性別]]="女性",2,""))</f>
        <v/>
      </c>
    </row>
    <row r="46" spans="1:41" ht="30" customHeight="1" x14ac:dyDescent="0.4">
      <c r="A46" s="52">
        <f t="shared" si="0"/>
        <v>38</v>
      </c>
      <c r="B46" s="31"/>
      <c r="C46" s="32"/>
      <c r="D46" s="46"/>
      <c r="E46" s="33"/>
      <c r="F46" s="33"/>
      <c r="G46" s="43"/>
      <c r="H46" s="51"/>
      <c r="I46" s="35"/>
      <c r="J46" s="33"/>
      <c r="K46" s="37"/>
      <c r="L46" s="33"/>
      <c r="M46" s="36"/>
      <c r="N46" s="44"/>
      <c r="O46" s="79"/>
      <c r="P46" s="44"/>
      <c r="Q46" s="79"/>
      <c r="R46" s="44"/>
      <c r="S46" s="79"/>
      <c r="T46" s="44"/>
      <c r="U46" s="79"/>
      <c r="V46" s="44"/>
      <c r="W46" s="79"/>
      <c r="X46" s="44"/>
      <c r="Y46" s="79"/>
      <c r="Z46" s="44"/>
      <c r="AA46" s="38"/>
      <c r="AB46" s="33" t="b">
        <f>IF(受診情報3[[#This Row],[子宮]]="希望",TRUE,FALSE)</f>
        <v>0</v>
      </c>
      <c r="AC46" s="33" t="b">
        <f>IF(受診情報3[[#This Row],[HPV]]="希望",TRUE,FALSE)</f>
        <v>0</v>
      </c>
      <c r="AD46" s="33" t="b">
        <f>IF(受診情報3[[#This Row],[乳がん]]="希望",TRUE,FALSE)</f>
        <v>0</v>
      </c>
      <c r="AE46" s="33" t="b">
        <f>IF(受診情報3[[#This Row],[脳]]="希望",TRUE,FALSE)</f>
        <v>0</v>
      </c>
      <c r="AF46" s="33" t="b">
        <f>IF(受診情報3[[#This Row],[肺がん]]="希望",TRUE,FALSE)</f>
        <v>0</v>
      </c>
      <c r="AG46" s="33" t="b">
        <f>IF(受診情報3[[#This Row],[PET]]="希望",TRUE,FALSE)</f>
        <v>0</v>
      </c>
      <c r="AH46" s="33" t="b">
        <f>IF(受診情報3[[#This Row],[大腸CT]]="希望",TRUE,FALSE)</f>
        <v>0</v>
      </c>
      <c r="AI46" s="33" t="b">
        <f>IF(受診情報3[[#This Row],[心臓]]="希望",TRUE,FALSE)</f>
        <v>0</v>
      </c>
      <c r="AJ46" s="33" t="b">
        <f>IF(受診情報3[[#This Row],[ピロリ]]="希望",TRUE,FALSE)</f>
        <v>0</v>
      </c>
      <c r="AK46" s="33" t="b">
        <f>IF(受診情報3[[#This Row],[アレルギー]]="希望",TRUE,FALSE)</f>
        <v>0</v>
      </c>
      <c r="AL46" s="33" t="b">
        <f>IF(受診情報3[[#This Row],[骨]]="希望",TRUE,FALSE)</f>
        <v>0</v>
      </c>
      <c r="AM46" s="33" t="b">
        <f>IF(受診情報3[[#This Row],[腫瘍マーカー
３種]]="希望",TRUE,FALSE)</f>
        <v>0</v>
      </c>
      <c r="AN46" s="33" t="b">
        <f>IF(受診情報3[[#This Row],[前立腺]]="希望",TRUE,FALSE)</f>
        <v>0</v>
      </c>
      <c r="AO46" s="39" t="str">
        <f>IF(受診情報3[[#This Row],[性別]]="男性",1,IF(受診情報3[[#This Row],[性別]]="女性",2,""))</f>
        <v/>
      </c>
    </row>
    <row r="47" spans="1:41" ht="30" customHeight="1" x14ac:dyDescent="0.4">
      <c r="A47" s="52">
        <f t="shared" si="0"/>
        <v>39</v>
      </c>
      <c r="B47" s="31"/>
      <c r="C47" s="32"/>
      <c r="D47" s="46"/>
      <c r="E47" s="33"/>
      <c r="F47" s="33"/>
      <c r="G47" s="43"/>
      <c r="H47" s="51"/>
      <c r="I47" s="35"/>
      <c r="J47" s="33"/>
      <c r="K47" s="37"/>
      <c r="L47" s="33"/>
      <c r="M47" s="36"/>
      <c r="N47" s="44"/>
      <c r="O47" s="79"/>
      <c r="P47" s="44"/>
      <c r="Q47" s="79"/>
      <c r="R47" s="44"/>
      <c r="S47" s="79"/>
      <c r="T47" s="44"/>
      <c r="U47" s="79"/>
      <c r="V47" s="44"/>
      <c r="W47" s="79"/>
      <c r="X47" s="44"/>
      <c r="Y47" s="79"/>
      <c r="Z47" s="44"/>
      <c r="AA47" s="38"/>
      <c r="AB47" s="33" t="b">
        <f>IF(受診情報3[[#This Row],[子宮]]="希望",TRUE,FALSE)</f>
        <v>0</v>
      </c>
      <c r="AC47" s="33" t="b">
        <f>IF(受診情報3[[#This Row],[HPV]]="希望",TRUE,FALSE)</f>
        <v>0</v>
      </c>
      <c r="AD47" s="33" t="b">
        <f>IF(受診情報3[[#This Row],[乳がん]]="希望",TRUE,FALSE)</f>
        <v>0</v>
      </c>
      <c r="AE47" s="33" t="b">
        <f>IF(受診情報3[[#This Row],[脳]]="希望",TRUE,FALSE)</f>
        <v>0</v>
      </c>
      <c r="AF47" s="33" t="b">
        <f>IF(受診情報3[[#This Row],[肺がん]]="希望",TRUE,FALSE)</f>
        <v>0</v>
      </c>
      <c r="AG47" s="33" t="b">
        <f>IF(受診情報3[[#This Row],[PET]]="希望",TRUE,FALSE)</f>
        <v>0</v>
      </c>
      <c r="AH47" s="33" t="b">
        <f>IF(受診情報3[[#This Row],[大腸CT]]="希望",TRUE,FALSE)</f>
        <v>0</v>
      </c>
      <c r="AI47" s="33" t="b">
        <f>IF(受診情報3[[#This Row],[心臓]]="希望",TRUE,FALSE)</f>
        <v>0</v>
      </c>
      <c r="AJ47" s="33" t="b">
        <f>IF(受診情報3[[#This Row],[ピロリ]]="希望",TRUE,FALSE)</f>
        <v>0</v>
      </c>
      <c r="AK47" s="33" t="b">
        <f>IF(受診情報3[[#This Row],[アレルギー]]="希望",TRUE,FALSE)</f>
        <v>0</v>
      </c>
      <c r="AL47" s="33" t="b">
        <f>IF(受診情報3[[#This Row],[骨]]="希望",TRUE,FALSE)</f>
        <v>0</v>
      </c>
      <c r="AM47" s="33" t="b">
        <f>IF(受診情報3[[#This Row],[腫瘍マーカー
３種]]="希望",TRUE,FALSE)</f>
        <v>0</v>
      </c>
      <c r="AN47" s="33" t="b">
        <f>IF(受診情報3[[#This Row],[前立腺]]="希望",TRUE,FALSE)</f>
        <v>0</v>
      </c>
      <c r="AO47" s="39" t="str">
        <f>IF(受診情報3[[#This Row],[性別]]="男性",1,IF(受診情報3[[#This Row],[性別]]="女性",2,""))</f>
        <v/>
      </c>
    </row>
    <row r="48" spans="1:41" ht="30" customHeight="1" x14ac:dyDescent="0.4">
      <c r="A48" s="52">
        <f t="shared" si="0"/>
        <v>40</v>
      </c>
      <c r="B48" s="31"/>
      <c r="C48" s="32"/>
      <c r="D48" s="46"/>
      <c r="E48" s="33"/>
      <c r="F48" s="33"/>
      <c r="G48" s="43"/>
      <c r="H48" s="51"/>
      <c r="I48" s="35"/>
      <c r="J48" s="33"/>
      <c r="K48" s="37"/>
      <c r="L48" s="33"/>
      <c r="M48" s="36"/>
      <c r="N48" s="44"/>
      <c r="O48" s="79"/>
      <c r="P48" s="44"/>
      <c r="Q48" s="79"/>
      <c r="R48" s="44"/>
      <c r="S48" s="79"/>
      <c r="T48" s="44"/>
      <c r="U48" s="79"/>
      <c r="V48" s="44"/>
      <c r="W48" s="79"/>
      <c r="X48" s="44"/>
      <c r="Y48" s="79"/>
      <c r="Z48" s="44"/>
      <c r="AA48" s="38"/>
      <c r="AB48" s="33" t="b">
        <f>IF(受診情報3[[#This Row],[子宮]]="希望",TRUE,FALSE)</f>
        <v>0</v>
      </c>
      <c r="AC48" s="33" t="b">
        <f>IF(受診情報3[[#This Row],[HPV]]="希望",TRUE,FALSE)</f>
        <v>0</v>
      </c>
      <c r="AD48" s="33" t="b">
        <f>IF(受診情報3[[#This Row],[乳がん]]="希望",TRUE,FALSE)</f>
        <v>0</v>
      </c>
      <c r="AE48" s="33" t="b">
        <f>IF(受診情報3[[#This Row],[脳]]="希望",TRUE,FALSE)</f>
        <v>0</v>
      </c>
      <c r="AF48" s="33" t="b">
        <f>IF(受診情報3[[#This Row],[肺がん]]="希望",TRUE,FALSE)</f>
        <v>0</v>
      </c>
      <c r="AG48" s="33" t="b">
        <f>IF(受診情報3[[#This Row],[PET]]="希望",TRUE,FALSE)</f>
        <v>0</v>
      </c>
      <c r="AH48" s="33" t="b">
        <f>IF(受診情報3[[#This Row],[大腸CT]]="希望",TRUE,FALSE)</f>
        <v>0</v>
      </c>
      <c r="AI48" s="33" t="b">
        <f>IF(受診情報3[[#This Row],[心臓]]="希望",TRUE,FALSE)</f>
        <v>0</v>
      </c>
      <c r="AJ48" s="33" t="b">
        <f>IF(受診情報3[[#This Row],[ピロリ]]="希望",TRUE,FALSE)</f>
        <v>0</v>
      </c>
      <c r="AK48" s="33" t="b">
        <f>IF(受診情報3[[#This Row],[アレルギー]]="希望",TRUE,FALSE)</f>
        <v>0</v>
      </c>
      <c r="AL48" s="33" t="b">
        <f>IF(受診情報3[[#This Row],[骨]]="希望",TRUE,FALSE)</f>
        <v>0</v>
      </c>
      <c r="AM48" s="33" t="b">
        <f>IF(受診情報3[[#This Row],[腫瘍マーカー
３種]]="希望",TRUE,FALSE)</f>
        <v>0</v>
      </c>
      <c r="AN48" s="33" t="b">
        <f>IF(受診情報3[[#This Row],[前立腺]]="希望",TRUE,FALSE)</f>
        <v>0</v>
      </c>
      <c r="AO48" s="39" t="str">
        <f>IF(受診情報3[[#This Row],[性別]]="男性",1,IF(受診情報3[[#This Row],[性別]]="女性",2,""))</f>
        <v/>
      </c>
    </row>
    <row r="49" spans="1:41" ht="30" customHeight="1" x14ac:dyDescent="0.4">
      <c r="A49" s="52">
        <f t="shared" si="0"/>
        <v>41</v>
      </c>
      <c r="B49" s="31"/>
      <c r="C49" s="32"/>
      <c r="D49" s="46"/>
      <c r="E49" s="33"/>
      <c r="F49" s="33"/>
      <c r="G49" s="43"/>
      <c r="H49" s="51"/>
      <c r="I49" s="35"/>
      <c r="J49" s="33"/>
      <c r="K49" s="37"/>
      <c r="L49" s="33"/>
      <c r="M49" s="36"/>
      <c r="N49" s="44"/>
      <c r="O49" s="79"/>
      <c r="P49" s="44"/>
      <c r="Q49" s="79"/>
      <c r="R49" s="44"/>
      <c r="S49" s="79"/>
      <c r="T49" s="44"/>
      <c r="U49" s="79"/>
      <c r="V49" s="44"/>
      <c r="W49" s="79"/>
      <c r="X49" s="44"/>
      <c r="Y49" s="79"/>
      <c r="Z49" s="44"/>
      <c r="AA49" s="38"/>
      <c r="AB49" s="33" t="b">
        <f>IF(受診情報3[[#This Row],[子宮]]="希望",TRUE,FALSE)</f>
        <v>0</v>
      </c>
      <c r="AC49" s="33" t="b">
        <f>IF(受診情報3[[#This Row],[HPV]]="希望",TRUE,FALSE)</f>
        <v>0</v>
      </c>
      <c r="AD49" s="33" t="b">
        <f>IF(受診情報3[[#This Row],[乳がん]]="希望",TRUE,FALSE)</f>
        <v>0</v>
      </c>
      <c r="AE49" s="33" t="b">
        <f>IF(受診情報3[[#This Row],[脳]]="希望",TRUE,FALSE)</f>
        <v>0</v>
      </c>
      <c r="AF49" s="33" t="b">
        <f>IF(受診情報3[[#This Row],[肺がん]]="希望",TRUE,FALSE)</f>
        <v>0</v>
      </c>
      <c r="AG49" s="33" t="b">
        <f>IF(受診情報3[[#This Row],[PET]]="希望",TRUE,FALSE)</f>
        <v>0</v>
      </c>
      <c r="AH49" s="33" t="b">
        <f>IF(受診情報3[[#This Row],[大腸CT]]="希望",TRUE,FALSE)</f>
        <v>0</v>
      </c>
      <c r="AI49" s="33" t="b">
        <f>IF(受診情報3[[#This Row],[心臓]]="希望",TRUE,FALSE)</f>
        <v>0</v>
      </c>
      <c r="AJ49" s="33" t="b">
        <f>IF(受診情報3[[#This Row],[ピロリ]]="希望",TRUE,FALSE)</f>
        <v>0</v>
      </c>
      <c r="AK49" s="33" t="b">
        <f>IF(受診情報3[[#This Row],[アレルギー]]="希望",TRUE,FALSE)</f>
        <v>0</v>
      </c>
      <c r="AL49" s="33" t="b">
        <f>IF(受診情報3[[#This Row],[骨]]="希望",TRUE,FALSE)</f>
        <v>0</v>
      </c>
      <c r="AM49" s="33" t="b">
        <f>IF(受診情報3[[#This Row],[腫瘍マーカー
３種]]="希望",TRUE,FALSE)</f>
        <v>0</v>
      </c>
      <c r="AN49" s="33" t="b">
        <f>IF(受診情報3[[#This Row],[前立腺]]="希望",TRUE,FALSE)</f>
        <v>0</v>
      </c>
      <c r="AO49" s="39" t="str">
        <f>IF(受診情報3[[#This Row],[性別]]="男性",1,IF(受診情報3[[#This Row],[性別]]="女性",2,""))</f>
        <v/>
      </c>
    </row>
    <row r="50" spans="1:41" ht="30" customHeight="1" x14ac:dyDescent="0.4">
      <c r="A50" s="52">
        <f t="shared" si="0"/>
        <v>42</v>
      </c>
      <c r="B50" s="31"/>
      <c r="C50" s="32"/>
      <c r="D50" s="46"/>
      <c r="E50" s="33"/>
      <c r="F50" s="33"/>
      <c r="G50" s="43"/>
      <c r="H50" s="51"/>
      <c r="I50" s="35"/>
      <c r="J50" s="33"/>
      <c r="K50" s="37"/>
      <c r="L50" s="33"/>
      <c r="M50" s="36"/>
      <c r="N50" s="44"/>
      <c r="O50" s="79"/>
      <c r="P50" s="44"/>
      <c r="Q50" s="79"/>
      <c r="R50" s="44"/>
      <c r="S50" s="79"/>
      <c r="T50" s="44"/>
      <c r="U50" s="79"/>
      <c r="V50" s="44"/>
      <c r="W50" s="79"/>
      <c r="X50" s="44"/>
      <c r="Y50" s="79"/>
      <c r="Z50" s="44"/>
      <c r="AA50" s="38"/>
      <c r="AB50" s="33" t="b">
        <f>IF(受診情報3[[#This Row],[子宮]]="希望",TRUE,FALSE)</f>
        <v>0</v>
      </c>
      <c r="AC50" s="33" t="b">
        <f>IF(受診情報3[[#This Row],[HPV]]="希望",TRUE,FALSE)</f>
        <v>0</v>
      </c>
      <c r="AD50" s="33" t="b">
        <f>IF(受診情報3[[#This Row],[乳がん]]="希望",TRUE,FALSE)</f>
        <v>0</v>
      </c>
      <c r="AE50" s="33" t="b">
        <f>IF(受診情報3[[#This Row],[脳]]="希望",TRUE,FALSE)</f>
        <v>0</v>
      </c>
      <c r="AF50" s="33" t="b">
        <f>IF(受診情報3[[#This Row],[肺がん]]="希望",TRUE,FALSE)</f>
        <v>0</v>
      </c>
      <c r="AG50" s="33" t="b">
        <f>IF(受診情報3[[#This Row],[PET]]="希望",TRUE,FALSE)</f>
        <v>0</v>
      </c>
      <c r="AH50" s="33" t="b">
        <f>IF(受診情報3[[#This Row],[大腸CT]]="希望",TRUE,FALSE)</f>
        <v>0</v>
      </c>
      <c r="AI50" s="33" t="b">
        <f>IF(受診情報3[[#This Row],[心臓]]="希望",TRUE,FALSE)</f>
        <v>0</v>
      </c>
      <c r="AJ50" s="33" t="b">
        <f>IF(受診情報3[[#This Row],[ピロリ]]="希望",TRUE,FALSE)</f>
        <v>0</v>
      </c>
      <c r="AK50" s="33" t="b">
        <f>IF(受診情報3[[#This Row],[アレルギー]]="希望",TRUE,FALSE)</f>
        <v>0</v>
      </c>
      <c r="AL50" s="33" t="b">
        <f>IF(受診情報3[[#This Row],[骨]]="希望",TRUE,FALSE)</f>
        <v>0</v>
      </c>
      <c r="AM50" s="33" t="b">
        <f>IF(受診情報3[[#This Row],[腫瘍マーカー
３種]]="希望",TRUE,FALSE)</f>
        <v>0</v>
      </c>
      <c r="AN50" s="33" t="b">
        <f>IF(受診情報3[[#This Row],[前立腺]]="希望",TRUE,FALSE)</f>
        <v>0</v>
      </c>
      <c r="AO50" s="39" t="str">
        <f>IF(受診情報3[[#This Row],[性別]]="男性",1,IF(受診情報3[[#This Row],[性別]]="女性",2,""))</f>
        <v/>
      </c>
    </row>
    <row r="51" spans="1:41" ht="30" customHeight="1" x14ac:dyDescent="0.4">
      <c r="A51" s="52">
        <f t="shared" si="0"/>
        <v>43</v>
      </c>
      <c r="B51" s="31"/>
      <c r="C51" s="32"/>
      <c r="D51" s="46"/>
      <c r="E51" s="33"/>
      <c r="F51" s="33"/>
      <c r="G51" s="43"/>
      <c r="H51" s="51"/>
      <c r="I51" s="35"/>
      <c r="J51" s="33"/>
      <c r="K51" s="37"/>
      <c r="L51" s="33"/>
      <c r="M51" s="36"/>
      <c r="N51" s="44"/>
      <c r="O51" s="79"/>
      <c r="P51" s="44"/>
      <c r="Q51" s="79"/>
      <c r="R51" s="44"/>
      <c r="S51" s="79"/>
      <c r="T51" s="44"/>
      <c r="U51" s="79"/>
      <c r="V51" s="44"/>
      <c r="W51" s="79"/>
      <c r="X51" s="44"/>
      <c r="Y51" s="79"/>
      <c r="Z51" s="44"/>
      <c r="AA51" s="38"/>
      <c r="AB51" s="33" t="b">
        <f>IF(受診情報3[[#This Row],[子宮]]="希望",TRUE,FALSE)</f>
        <v>0</v>
      </c>
      <c r="AC51" s="33" t="b">
        <f>IF(受診情報3[[#This Row],[HPV]]="希望",TRUE,FALSE)</f>
        <v>0</v>
      </c>
      <c r="AD51" s="33" t="b">
        <f>IF(受診情報3[[#This Row],[乳がん]]="希望",TRUE,FALSE)</f>
        <v>0</v>
      </c>
      <c r="AE51" s="33" t="b">
        <f>IF(受診情報3[[#This Row],[脳]]="希望",TRUE,FALSE)</f>
        <v>0</v>
      </c>
      <c r="AF51" s="33" t="b">
        <f>IF(受診情報3[[#This Row],[肺がん]]="希望",TRUE,FALSE)</f>
        <v>0</v>
      </c>
      <c r="AG51" s="33" t="b">
        <f>IF(受診情報3[[#This Row],[PET]]="希望",TRUE,FALSE)</f>
        <v>0</v>
      </c>
      <c r="AH51" s="33" t="b">
        <f>IF(受診情報3[[#This Row],[大腸CT]]="希望",TRUE,FALSE)</f>
        <v>0</v>
      </c>
      <c r="AI51" s="33" t="b">
        <f>IF(受診情報3[[#This Row],[心臓]]="希望",TRUE,FALSE)</f>
        <v>0</v>
      </c>
      <c r="AJ51" s="33" t="b">
        <f>IF(受診情報3[[#This Row],[ピロリ]]="希望",TRUE,FALSE)</f>
        <v>0</v>
      </c>
      <c r="AK51" s="33" t="b">
        <f>IF(受診情報3[[#This Row],[アレルギー]]="希望",TRUE,FALSE)</f>
        <v>0</v>
      </c>
      <c r="AL51" s="33" t="b">
        <f>IF(受診情報3[[#This Row],[骨]]="希望",TRUE,FALSE)</f>
        <v>0</v>
      </c>
      <c r="AM51" s="33" t="b">
        <f>IF(受診情報3[[#This Row],[腫瘍マーカー
３種]]="希望",TRUE,FALSE)</f>
        <v>0</v>
      </c>
      <c r="AN51" s="33" t="b">
        <f>IF(受診情報3[[#This Row],[前立腺]]="希望",TRUE,FALSE)</f>
        <v>0</v>
      </c>
      <c r="AO51" s="39" t="str">
        <f>IF(受診情報3[[#This Row],[性別]]="男性",1,IF(受診情報3[[#This Row],[性別]]="女性",2,""))</f>
        <v/>
      </c>
    </row>
    <row r="52" spans="1:41" ht="30" customHeight="1" x14ac:dyDescent="0.4">
      <c r="A52" s="52">
        <f t="shared" si="0"/>
        <v>44</v>
      </c>
      <c r="B52" s="31"/>
      <c r="C52" s="32"/>
      <c r="D52" s="46"/>
      <c r="E52" s="33"/>
      <c r="F52" s="33"/>
      <c r="G52" s="43"/>
      <c r="H52" s="51"/>
      <c r="I52" s="35"/>
      <c r="J52" s="33"/>
      <c r="K52" s="37"/>
      <c r="L52" s="33"/>
      <c r="M52" s="36"/>
      <c r="N52" s="44"/>
      <c r="O52" s="79"/>
      <c r="P52" s="44"/>
      <c r="Q52" s="79"/>
      <c r="R52" s="44"/>
      <c r="S52" s="79"/>
      <c r="T52" s="44"/>
      <c r="U52" s="79"/>
      <c r="V52" s="44"/>
      <c r="W52" s="79"/>
      <c r="X52" s="44"/>
      <c r="Y52" s="79"/>
      <c r="Z52" s="44"/>
      <c r="AA52" s="38"/>
      <c r="AB52" s="33" t="b">
        <f>IF(受診情報3[[#This Row],[子宮]]="希望",TRUE,FALSE)</f>
        <v>0</v>
      </c>
      <c r="AC52" s="33" t="b">
        <f>IF(受診情報3[[#This Row],[HPV]]="希望",TRUE,FALSE)</f>
        <v>0</v>
      </c>
      <c r="AD52" s="33" t="b">
        <f>IF(受診情報3[[#This Row],[乳がん]]="希望",TRUE,FALSE)</f>
        <v>0</v>
      </c>
      <c r="AE52" s="33" t="b">
        <f>IF(受診情報3[[#This Row],[脳]]="希望",TRUE,FALSE)</f>
        <v>0</v>
      </c>
      <c r="AF52" s="33" t="b">
        <f>IF(受診情報3[[#This Row],[肺がん]]="希望",TRUE,FALSE)</f>
        <v>0</v>
      </c>
      <c r="AG52" s="33" t="b">
        <f>IF(受診情報3[[#This Row],[PET]]="希望",TRUE,FALSE)</f>
        <v>0</v>
      </c>
      <c r="AH52" s="33" t="b">
        <f>IF(受診情報3[[#This Row],[大腸CT]]="希望",TRUE,FALSE)</f>
        <v>0</v>
      </c>
      <c r="AI52" s="33" t="b">
        <f>IF(受診情報3[[#This Row],[心臓]]="希望",TRUE,FALSE)</f>
        <v>0</v>
      </c>
      <c r="AJ52" s="33" t="b">
        <f>IF(受診情報3[[#This Row],[ピロリ]]="希望",TRUE,FALSE)</f>
        <v>0</v>
      </c>
      <c r="AK52" s="33" t="b">
        <f>IF(受診情報3[[#This Row],[アレルギー]]="希望",TRUE,FALSE)</f>
        <v>0</v>
      </c>
      <c r="AL52" s="33" t="b">
        <f>IF(受診情報3[[#This Row],[骨]]="希望",TRUE,FALSE)</f>
        <v>0</v>
      </c>
      <c r="AM52" s="33" t="b">
        <f>IF(受診情報3[[#This Row],[腫瘍マーカー
３種]]="希望",TRUE,FALSE)</f>
        <v>0</v>
      </c>
      <c r="AN52" s="33" t="b">
        <f>IF(受診情報3[[#This Row],[前立腺]]="希望",TRUE,FALSE)</f>
        <v>0</v>
      </c>
      <c r="AO52" s="39" t="str">
        <f>IF(受診情報3[[#This Row],[性別]]="男性",1,IF(受診情報3[[#This Row],[性別]]="女性",2,""))</f>
        <v/>
      </c>
    </row>
    <row r="53" spans="1:41" ht="30" customHeight="1" x14ac:dyDescent="0.4">
      <c r="A53" s="52">
        <f t="shared" si="0"/>
        <v>45</v>
      </c>
      <c r="B53" s="31"/>
      <c r="C53" s="32"/>
      <c r="D53" s="46"/>
      <c r="E53" s="33"/>
      <c r="F53" s="33"/>
      <c r="G53" s="43"/>
      <c r="H53" s="51"/>
      <c r="I53" s="35"/>
      <c r="J53" s="33"/>
      <c r="K53" s="37"/>
      <c r="L53" s="33"/>
      <c r="M53" s="36"/>
      <c r="N53" s="44"/>
      <c r="O53" s="79"/>
      <c r="P53" s="44"/>
      <c r="Q53" s="79"/>
      <c r="R53" s="44"/>
      <c r="S53" s="79"/>
      <c r="T53" s="44"/>
      <c r="U53" s="79"/>
      <c r="V53" s="44"/>
      <c r="W53" s="79"/>
      <c r="X53" s="44"/>
      <c r="Y53" s="79"/>
      <c r="Z53" s="44"/>
      <c r="AA53" s="38"/>
      <c r="AB53" s="33" t="b">
        <f>IF(受診情報3[[#This Row],[子宮]]="希望",TRUE,FALSE)</f>
        <v>0</v>
      </c>
      <c r="AC53" s="33" t="b">
        <f>IF(受診情報3[[#This Row],[HPV]]="希望",TRUE,FALSE)</f>
        <v>0</v>
      </c>
      <c r="AD53" s="33" t="b">
        <f>IF(受診情報3[[#This Row],[乳がん]]="希望",TRUE,FALSE)</f>
        <v>0</v>
      </c>
      <c r="AE53" s="33" t="b">
        <f>IF(受診情報3[[#This Row],[脳]]="希望",TRUE,FALSE)</f>
        <v>0</v>
      </c>
      <c r="AF53" s="33" t="b">
        <f>IF(受診情報3[[#This Row],[肺がん]]="希望",TRUE,FALSE)</f>
        <v>0</v>
      </c>
      <c r="AG53" s="33" t="b">
        <f>IF(受診情報3[[#This Row],[PET]]="希望",TRUE,FALSE)</f>
        <v>0</v>
      </c>
      <c r="AH53" s="33" t="b">
        <f>IF(受診情報3[[#This Row],[大腸CT]]="希望",TRUE,FALSE)</f>
        <v>0</v>
      </c>
      <c r="AI53" s="33" t="b">
        <f>IF(受診情報3[[#This Row],[心臓]]="希望",TRUE,FALSE)</f>
        <v>0</v>
      </c>
      <c r="AJ53" s="33" t="b">
        <f>IF(受診情報3[[#This Row],[ピロリ]]="希望",TRUE,FALSE)</f>
        <v>0</v>
      </c>
      <c r="AK53" s="33" t="b">
        <f>IF(受診情報3[[#This Row],[アレルギー]]="希望",TRUE,FALSE)</f>
        <v>0</v>
      </c>
      <c r="AL53" s="33" t="b">
        <f>IF(受診情報3[[#This Row],[骨]]="希望",TRUE,FALSE)</f>
        <v>0</v>
      </c>
      <c r="AM53" s="33" t="b">
        <f>IF(受診情報3[[#This Row],[腫瘍マーカー
３種]]="希望",TRUE,FALSE)</f>
        <v>0</v>
      </c>
      <c r="AN53" s="33" t="b">
        <f>IF(受診情報3[[#This Row],[前立腺]]="希望",TRUE,FALSE)</f>
        <v>0</v>
      </c>
      <c r="AO53" s="39" t="str">
        <f>IF(受診情報3[[#This Row],[性別]]="男性",1,IF(受診情報3[[#This Row],[性別]]="女性",2,""))</f>
        <v/>
      </c>
    </row>
    <row r="54" spans="1:41" ht="30" customHeight="1" x14ac:dyDescent="0.4">
      <c r="A54" s="52">
        <f t="shared" si="0"/>
        <v>46</v>
      </c>
      <c r="B54" s="31"/>
      <c r="C54" s="32"/>
      <c r="D54" s="46"/>
      <c r="E54" s="33"/>
      <c r="F54" s="33"/>
      <c r="G54" s="43"/>
      <c r="H54" s="51"/>
      <c r="I54" s="35"/>
      <c r="J54" s="33"/>
      <c r="K54" s="37"/>
      <c r="L54" s="33"/>
      <c r="M54" s="36"/>
      <c r="N54" s="44"/>
      <c r="O54" s="79"/>
      <c r="P54" s="44"/>
      <c r="Q54" s="79"/>
      <c r="R54" s="44"/>
      <c r="S54" s="79"/>
      <c r="T54" s="44"/>
      <c r="U54" s="79"/>
      <c r="V54" s="44"/>
      <c r="W54" s="79"/>
      <c r="X54" s="44"/>
      <c r="Y54" s="79"/>
      <c r="Z54" s="44"/>
      <c r="AA54" s="38"/>
      <c r="AB54" s="33" t="b">
        <f>IF(受診情報3[[#This Row],[子宮]]="希望",TRUE,FALSE)</f>
        <v>0</v>
      </c>
      <c r="AC54" s="33" t="b">
        <f>IF(受診情報3[[#This Row],[HPV]]="希望",TRUE,FALSE)</f>
        <v>0</v>
      </c>
      <c r="AD54" s="33" t="b">
        <f>IF(受診情報3[[#This Row],[乳がん]]="希望",TRUE,FALSE)</f>
        <v>0</v>
      </c>
      <c r="AE54" s="33" t="b">
        <f>IF(受診情報3[[#This Row],[脳]]="希望",TRUE,FALSE)</f>
        <v>0</v>
      </c>
      <c r="AF54" s="33" t="b">
        <f>IF(受診情報3[[#This Row],[肺がん]]="希望",TRUE,FALSE)</f>
        <v>0</v>
      </c>
      <c r="AG54" s="33" t="b">
        <f>IF(受診情報3[[#This Row],[PET]]="希望",TRUE,FALSE)</f>
        <v>0</v>
      </c>
      <c r="AH54" s="33" t="b">
        <f>IF(受診情報3[[#This Row],[大腸CT]]="希望",TRUE,FALSE)</f>
        <v>0</v>
      </c>
      <c r="AI54" s="33" t="b">
        <f>IF(受診情報3[[#This Row],[心臓]]="希望",TRUE,FALSE)</f>
        <v>0</v>
      </c>
      <c r="AJ54" s="33" t="b">
        <f>IF(受診情報3[[#This Row],[ピロリ]]="希望",TRUE,FALSE)</f>
        <v>0</v>
      </c>
      <c r="AK54" s="33" t="b">
        <f>IF(受診情報3[[#This Row],[アレルギー]]="希望",TRUE,FALSE)</f>
        <v>0</v>
      </c>
      <c r="AL54" s="33" t="b">
        <f>IF(受診情報3[[#This Row],[骨]]="希望",TRUE,FALSE)</f>
        <v>0</v>
      </c>
      <c r="AM54" s="33" t="b">
        <f>IF(受診情報3[[#This Row],[腫瘍マーカー
３種]]="希望",TRUE,FALSE)</f>
        <v>0</v>
      </c>
      <c r="AN54" s="33" t="b">
        <f>IF(受診情報3[[#This Row],[前立腺]]="希望",TRUE,FALSE)</f>
        <v>0</v>
      </c>
      <c r="AO54" s="39" t="str">
        <f>IF(受診情報3[[#This Row],[性別]]="男性",1,IF(受診情報3[[#This Row],[性別]]="女性",2,""))</f>
        <v/>
      </c>
    </row>
    <row r="55" spans="1:41" ht="30" customHeight="1" x14ac:dyDescent="0.4">
      <c r="A55" s="52">
        <f t="shared" si="0"/>
        <v>47</v>
      </c>
      <c r="B55" s="31"/>
      <c r="C55" s="32"/>
      <c r="D55" s="46"/>
      <c r="E55" s="33"/>
      <c r="F55" s="33"/>
      <c r="G55" s="43"/>
      <c r="H55" s="51"/>
      <c r="I55" s="35"/>
      <c r="J55" s="33"/>
      <c r="K55" s="37"/>
      <c r="L55" s="33"/>
      <c r="M55" s="36"/>
      <c r="N55" s="44"/>
      <c r="O55" s="79"/>
      <c r="P55" s="44"/>
      <c r="Q55" s="79"/>
      <c r="R55" s="44"/>
      <c r="S55" s="79"/>
      <c r="T55" s="44"/>
      <c r="U55" s="79"/>
      <c r="V55" s="44"/>
      <c r="W55" s="79"/>
      <c r="X55" s="44"/>
      <c r="Y55" s="79"/>
      <c r="Z55" s="44"/>
      <c r="AA55" s="38"/>
      <c r="AB55" s="33" t="b">
        <f>IF(受診情報3[[#This Row],[子宮]]="希望",TRUE,FALSE)</f>
        <v>0</v>
      </c>
      <c r="AC55" s="33" t="b">
        <f>IF(受診情報3[[#This Row],[HPV]]="希望",TRUE,FALSE)</f>
        <v>0</v>
      </c>
      <c r="AD55" s="33" t="b">
        <f>IF(受診情報3[[#This Row],[乳がん]]="希望",TRUE,FALSE)</f>
        <v>0</v>
      </c>
      <c r="AE55" s="33" t="b">
        <f>IF(受診情報3[[#This Row],[脳]]="希望",TRUE,FALSE)</f>
        <v>0</v>
      </c>
      <c r="AF55" s="33" t="b">
        <f>IF(受診情報3[[#This Row],[肺がん]]="希望",TRUE,FALSE)</f>
        <v>0</v>
      </c>
      <c r="AG55" s="33" t="b">
        <f>IF(受診情報3[[#This Row],[PET]]="希望",TRUE,FALSE)</f>
        <v>0</v>
      </c>
      <c r="AH55" s="33" t="b">
        <f>IF(受診情報3[[#This Row],[大腸CT]]="希望",TRUE,FALSE)</f>
        <v>0</v>
      </c>
      <c r="AI55" s="33" t="b">
        <f>IF(受診情報3[[#This Row],[心臓]]="希望",TRUE,FALSE)</f>
        <v>0</v>
      </c>
      <c r="AJ55" s="33" t="b">
        <f>IF(受診情報3[[#This Row],[ピロリ]]="希望",TRUE,FALSE)</f>
        <v>0</v>
      </c>
      <c r="AK55" s="33" t="b">
        <f>IF(受診情報3[[#This Row],[アレルギー]]="希望",TRUE,FALSE)</f>
        <v>0</v>
      </c>
      <c r="AL55" s="33" t="b">
        <f>IF(受診情報3[[#This Row],[骨]]="希望",TRUE,FALSE)</f>
        <v>0</v>
      </c>
      <c r="AM55" s="33" t="b">
        <f>IF(受診情報3[[#This Row],[腫瘍マーカー
３種]]="希望",TRUE,FALSE)</f>
        <v>0</v>
      </c>
      <c r="AN55" s="33" t="b">
        <f>IF(受診情報3[[#This Row],[前立腺]]="希望",TRUE,FALSE)</f>
        <v>0</v>
      </c>
      <c r="AO55" s="39" t="str">
        <f>IF(受診情報3[[#This Row],[性別]]="男性",1,IF(受診情報3[[#This Row],[性別]]="女性",2,""))</f>
        <v/>
      </c>
    </row>
    <row r="56" spans="1:41" ht="30" customHeight="1" x14ac:dyDescent="0.4">
      <c r="A56" s="52">
        <f t="shared" si="0"/>
        <v>48</v>
      </c>
      <c r="B56" s="31"/>
      <c r="C56" s="32"/>
      <c r="D56" s="46"/>
      <c r="E56" s="33"/>
      <c r="F56" s="33"/>
      <c r="G56" s="43"/>
      <c r="H56" s="51"/>
      <c r="I56" s="35"/>
      <c r="J56" s="33"/>
      <c r="K56" s="37"/>
      <c r="L56" s="33"/>
      <c r="M56" s="36"/>
      <c r="N56" s="44"/>
      <c r="O56" s="79"/>
      <c r="P56" s="44"/>
      <c r="Q56" s="79"/>
      <c r="R56" s="44"/>
      <c r="S56" s="79"/>
      <c r="T56" s="44"/>
      <c r="U56" s="79"/>
      <c r="V56" s="44"/>
      <c r="W56" s="79"/>
      <c r="X56" s="44"/>
      <c r="Y56" s="79"/>
      <c r="Z56" s="44"/>
      <c r="AA56" s="38"/>
      <c r="AB56" s="33" t="b">
        <f>IF(受診情報3[[#This Row],[子宮]]="希望",TRUE,FALSE)</f>
        <v>0</v>
      </c>
      <c r="AC56" s="33" t="b">
        <f>IF(受診情報3[[#This Row],[HPV]]="希望",TRUE,FALSE)</f>
        <v>0</v>
      </c>
      <c r="AD56" s="33" t="b">
        <f>IF(受診情報3[[#This Row],[乳がん]]="希望",TRUE,FALSE)</f>
        <v>0</v>
      </c>
      <c r="AE56" s="33" t="b">
        <f>IF(受診情報3[[#This Row],[脳]]="希望",TRUE,FALSE)</f>
        <v>0</v>
      </c>
      <c r="AF56" s="33" t="b">
        <f>IF(受診情報3[[#This Row],[肺がん]]="希望",TRUE,FALSE)</f>
        <v>0</v>
      </c>
      <c r="AG56" s="33" t="b">
        <f>IF(受診情報3[[#This Row],[PET]]="希望",TRUE,FALSE)</f>
        <v>0</v>
      </c>
      <c r="AH56" s="33" t="b">
        <f>IF(受診情報3[[#This Row],[大腸CT]]="希望",TRUE,FALSE)</f>
        <v>0</v>
      </c>
      <c r="AI56" s="33" t="b">
        <f>IF(受診情報3[[#This Row],[心臓]]="希望",TRUE,FALSE)</f>
        <v>0</v>
      </c>
      <c r="AJ56" s="33" t="b">
        <f>IF(受診情報3[[#This Row],[ピロリ]]="希望",TRUE,FALSE)</f>
        <v>0</v>
      </c>
      <c r="AK56" s="33" t="b">
        <f>IF(受診情報3[[#This Row],[アレルギー]]="希望",TRUE,FALSE)</f>
        <v>0</v>
      </c>
      <c r="AL56" s="33" t="b">
        <f>IF(受診情報3[[#This Row],[骨]]="希望",TRUE,FALSE)</f>
        <v>0</v>
      </c>
      <c r="AM56" s="33" t="b">
        <f>IF(受診情報3[[#This Row],[腫瘍マーカー
３種]]="希望",TRUE,FALSE)</f>
        <v>0</v>
      </c>
      <c r="AN56" s="33" t="b">
        <f>IF(受診情報3[[#This Row],[前立腺]]="希望",TRUE,FALSE)</f>
        <v>0</v>
      </c>
      <c r="AO56" s="39" t="str">
        <f>IF(受診情報3[[#This Row],[性別]]="男性",1,IF(受診情報3[[#This Row],[性別]]="女性",2,""))</f>
        <v/>
      </c>
    </row>
    <row r="57" spans="1:41" ht="30" customHeight="1" x14ac:dyDescent="0.4">
      <c r="A57" s="52">
        <f t="shared" si="0"/>
        <v>49</v>
      </c>
      <c r="B57" s="31"/>
      <c r="C57" s="32"/>
      <c r="D57" s="46"/>
      <c r="E57" s="33"/>
      <c r="F57" s="33"/>
      <c r="G57" s="43"/>
      <c r="H57" s="51"/>
      <c r="I57" s="35"/>
      <c r="J57" s="33"/>
      <c r="K57" s="37"/>
      <c r="L57" s="33"/>
      <c r="M57" s="36"/>
      <c r="N57" s="44"/>
      <c r="O57" s="79"/>
      <c r="P57" s="44"/>
      <c r="Q57" s="79"/>
      <c r="R57" s="44"/>
      <c r="S57" s="79"/>
      <c r="T57" s="44"/>
      <c r="U57" s="79"/>
      <c r="V57" s="44"/>
      <c r="W57" s="79"/>
      <c r="X57" s="44"/>
      <c r="Y57" s="79"/>
      <c r="Z57" s="44"/>
      <c r="AA57" s="38"/>
      <c r="AB57" s="33" t="b">
        <f>IF(受診情報3[[#This Row],[子宮]]="希望",TRUE,FALSE)</f>
        <v>0</v>
      </c>
      <c r="AC57" s="33" t="b">
        <f>IF(受診情報3[[#This Row],[HPV]]="希望",TRUE,FALSE)</f>
        <v>0</v>
      </c>
      <c r="AD57" s="33" t="b">
        <f>IF(受診情報3[[#This Row],[乳がん]]="希望",TRUE,FALSE)</f>
        <v>0</v>
      </c>
      <c r="AE57" s="33" t="b">
        <f>IF(受診情報3[[#This Row],[脳]]="希望",TRUE,FALSE)</f>
        <v>0</v>
      </c>
      <c r="AF57" s="33" t="b">
        <f>IF(受診情報3[[#This Row],[肺がん]]="希望",TRUE,FALSE)</f>
        <v>0</v>
      </c>
      <c r="AG57" s="33" t="b">
        <f>IF(受診情報3[[#This Row],[PET]]="希望",TRUE,FALSE)</f>
        <v>0</v>
      </c>
      <c r="AH57" s="33" t="b">
        <f>IF(受診情報3[[#This Row],[大腸CT]]="希望",TRUE,FALSE)</f>
        <v>0</v>
      </c>
      <c r="AI57" s="33" t="b">
        <f>IF(受診情報3[[#This Row],[心臓]]="希望",TRUE,FALSE)</f>
        <v>0</v>
      </c>
      <c r="AJ57" s="33" t="b">
        <f>IF(受診情報3[[#This Row],[ピロリ]]="希望",TRUE,FALSE)</f>
        <v>0</v>
      </c>
      <c r="AK57" s="33" t="b">
        <f>IF(受診情報3[[#This Row],[アレルギー]]="希望",TRUE,FALSE)</f>
        <v>0</v>
      </c>
      <c r="AL57" s="33" t="b">
        <f>IF(受診情報3[[#This Row],[骨]]="希望",TRUE,FALSE)</f>
        <v>0</v>
      </c>
      <c r="AM57" s="33" t="b">
        <f>IF(受診情報3[[#This Row],[腫瘍マーカー
３種]]="希望",TRUE,FALSE)</f>
        <v>0</v>
      </c>
      <c r="AN57" s="33" t="b">
        <f>IF(受診情報3[[#This Row],[前立腺]]="希望",TRUE,FALSE)</f>
        <v>0</v>
      </c>
      <c r="AO57" s="39" t="str">
        <f>IF(受診情報3[[#This Row],[性別]]="男性",1,IF(受診情報3[[#This Row],[性別]]="女性",2,""))</f>
        <v/>
      </c>
    </row>
    <row r="58" spans="1:41" ht="30" customHeight="1" x14ac:dyDescent="0.4">
      <c r="A58" s="52">
        <f t="shared" si="0"/>
        <v>50</v>
      </c>
      <c r="B58" s="31"/>
      <c r="C58" s="32"/>
      <c r="D58" s="46"/>
      <c r="E58" s="33"/>
      <c r="F58" s="33"/>
      <c r="G58" s="43"/>
      <c r="H58" s="51"/>
      <c r="I58" s="35"/>
      <c r="J58" s="33"/>
      <c r="K58" s="37"/>
      <c r="L58" s="33"/>
      <c r="M58" s="36"/>
      <c r="N58" s="44"/>
      <c r="O58" s="79"/>
      <c r="P58" s="44"/>
      <c r="Q58" s="79"/>
      <c r="R58" s="44"/>
      <c r="S58" s="79"/>
      <c r="T58" s="44"/>
      <c r="U58" s="79"/>
      <c r="V58" s="44"/>
      <c r="W58" s="79"/>
      <c r="X58" s="44"/>
      <c r="Y58" s="79"/>
      <c r="Z58" s="44"/>
      <c r="AA58" s="38"/>
      <c r="AB58" s="33" t="b">
        <f>IF(受診情報3[[#This Row],[子宮]]="希望",TRUE,FALSE)</f>
        <v>0</v>
      </c>
      <c r="AC58" s="33" t="b">
        <f>IF(受診情報3[[#This Row],[HPV]]="希望",TRUE,FALSE)</f>
        <v>0</v>
      </c>
      <c r="AD58" s="33" t="b">
        <f>IF(受診情報3[[#This Row],[乳がん]]="希望",TRUE,FALSE)</f>
        <v>0</v>
      </c>
      <c r="AE58" s="33" t="b">
        <f>IF(受診情報3[[#This Row],[脳]]="希望",TRUE,FALSE)</f>
        <v>0</v>
      </c>
      <c r="AF58" s="33" t="b">
        <f>IF(受診情報3[[#This Row],[肺がん]]="希望",TRUE,FALSE)</f>
        <v>0</v>
      </c>
      <c r="AG58" s="33" t="b">
        <f>IF(受診情報3[[#This Row],[PET]]="希望",TRUE,FALSE)</f>
        <v>0</v>
      </c>
      <c r="AH58" s="33" t="b">
        <f>IF(受診情報3[[#This Row],[大腸CT]]="希望",TRUE,FALSE)</f>
        <v>0</v>
      </c>
      <c r="AI58" s="33" t="b">
        <f>IF(受診情報3[[#This Row],[心臓]]="希望",TRUE,FALSE)</f>
        <v>0</v>
      </c>
      <c r="AJ58" s="33" t="b">
        <f>IF(受診情報3[[#This Row],[ピロリ]]="希望",TRUE,FALSE)</f>
        <v>0</v>
      </c>
      <c r="AK58" s="33" t="b">
        <f>IF(受診情報3[[#This Row],[アレルギー]]="希望",TRUE,FALSE)</f>
        <v>0</v>
      </c>
      <c r="AL58" s="33" t="b">
        <f>IF(受診情報3[[#This Row],[骨]]="希望",TRUE,FALSE)</f>
        <v>0</v>
      </c>
      <c r="AM58" s="33" t="b">
        <f>IF(受診情報3[[#This Row],[腫瘍マーカー
３種]]="希望",TRUE,FALSE)</f>
        <v>0</v>
      </c>
      <c r="AN58" s="33" t="b">
        <f>IF(受診情報3[[#This Row],[前立腺]]="希望",TRUE,FALSE)</f>
        <v>0</v>
      </c>
      <c r="AO58" s="39" t="str">
        <f>IF(受診情報3[[#This Row],[性別]]="男性",1,IF(受診情報3[[#This Row],[性別]]="女性",2,""))</f>
        <v/>
      </c>
    </row>
    <row r="59" spans="1:41" ht="30" customHeight="1" x14ac:dyDescent="0.4">
      <c r="A59" s="52">
        <f t="shared" si="0"/>
        <v>51</v>
      </c>
      <c r="B59" s="31"/>
      <c r="C59" s="32"/>
      <c r="D59" s="46"/>
      <c r="E59" s="33"/>
      <c r="F59" s="33"/>
      <c r="G59" s="43"/>
      <c r="H59" s="51"/>
      <c r="I59" s="35"/>
      <c r="J59" s="33"/>
      <c r="K59" s="37"/>
      <c r="L59" s="33"/>
      <c r="M59" s="36"/>
      <c r="N59" s="44"/>
      <c r="O59" s="79"/>
      <c r="P59" s="44"/>
      <c r="Q59" s="79"/>
      <c r="R59" s="44"/>
      <c r="S59" s="79"/>
      <c r="T59" s="44"/>
      <c r="U59" s="79"/>
      <c r="V59" s="44"/>
      <c r="W59" s="79"/>
      <c r="X59" s="44"/>
      <c r="Y59" s="79"/>
      <c r="Z59" s="44"/>
      <c r="AA59" s="38"/>
      <c r="AB59" s="33" t="b">
        <f>IF(受診情報3[[#This Row],[子宮]]="希望",TRUE,FALSE)</f>
        <v>0</v>
      </c>
      <c r="AC59" s="33" t="b">
        <f>IF(受診情報3[[#This Row],[HPV]]="希望",TRUE,FALSE)</f>
        <v>0</v>
      </c>
      <c r="AD59" s="33" t="b">
        <f>IF(受診情報3[[#This Row],[乳がん]]="希望",TRUE,FALSE)</f>
        <v>0</v>
      </c>
      <c r="AE59" s="33" t="b">
        <f>IF(受診情報3[[#This Row],[脳]]="希望",TRUE,FALSE)</f>
        <v>0</v>
      </c>
      <c r="AF59" s="33" t="b">
        <f>IF(受診情報3[[#This Row],[肺がん]]="希望",TRUE,FALSE)</f>
        <v>0</v>
      </c>
      <c r="AG59" s="33" t="b">
        <f>IF(受診情報3[[#This Row],[PET]]="希望",TRUE,FALSE)</f>
        <v>0</v>
      </c>
      <c r="AH59" s="33" t="b">
        <f>IF(受診情報3[[#This Row],[大腸CT]]="希望",TRUE,FALSE)</f>
        <v>0</v>
      </c>
      <c r="AI59" s="33" t="b">
        <f>IF(受診情報3[[#This Row],[心臓]]="希望",TRUE,FALSE)</f>
        <v>0</v>
      </c>
      <c r="AJ59" s="33" t="b">
        <f>IF(受診情報3[[#This Row],[ピロリ]]="希望",TRUE,FALSE)</f>
        <v>0</v>
      </c>
      <c r="AK59" s="33" t="b">
        <f>IF(受診情報3[[#This Row],[アレルギー]]="希望",TRUE,FALSE)</f>
        <v>0</v>
      </c>
      <c r="AL59" s="33" t="b">
        <f>IF(受診情報3[[#This Row],[骨]]="希望",TRUE,FALSE)</f>
        <v>0</v>
      </c>
      <c r="AM59" s="33" t="b">
        <f>IF(受診情報3[[#This Row],[腫瘍マーカー
３種]]="希望",TRUE,FALSE)</f>
        <v>0</v>
      </c>
      <c r="AN59" s="33" t="b">
        <f>IF(受診情報3[[#This Row],[前立腺]]="希望",TRUE,FALSE)</f>
        <v>0</v>
      </c>
      <c r="AO59" s="39" t="str">
        <f>IF(受診情報3[[#This Row],[性別]]="男性",1,IF(受診情報3[[#This Row],[性別]]="女性",2,""))</f>
        <v/>
      </c>
    </row>
    <row r="60" spans="1:41" ht="30" customHeight="1" x14ac:dyDescent="0.4">
      <c r="A60" s="52">
        <f t="shared" si="0"/>
        <v>52</v>
      </c>
      <c r="B60" s="31"/>
      <c r="C60" s="32"/>
      <c r="D60" s="46"/>
      <c r="E60" s="33"/>
      <c r="F60" s="33"/>
      <c r="G60" s="43"/>
      <c r="H60" s="51"/>
      <c r="I60" s="35"/>
      <c r="J60" s="33"/>
      <c r="K60" s="37"/>
      <c r="L60" s="33"/>
      <c r="M60" s="36"/>
      <c r="N60" s="44"/>
      <c r="O60" s="79"/>
      <c r="P60" s="44"/>
      <c r="Q60" s="79"/>
      <c r="R60" s="44"/>
      <c r="S60" s="79"/>
      <c r="T60" s="44"/>
      <c r="U60" s="79"/>
      <c r="V60" s="44"/>
      <c r="W60" s="79"/>
      <c r="X60" s="44"/>
      <c r="Y60" s="79"/>
      <c r="Z60" s="44"/>
      <c r="AA60" s="38"/>
      <c r="AB60" s="33" t="b">
        <f>IF(受診情報3[[#This Row],[子宮]]="希望",TRUE,FALSE)</f>
        <v>0</v>
      </c>
      <c r="AC60" s="33" t="b">
        <f>IF(受診情報3[[#This Row],[HPV]]="希望",TRUE,FALSE)</f>
        <v>0</v>
      </c>
      <c r="AD60" s="33" t="b">
        <f>IF(受診情報3[[#This Row],[乳がん]]="希望",TRUE,FALSE)</f>
        <v>0</v>
      </c>
      <c r="AE60" s="33" t="b">
        <f>IF(受診情報3[[#This Row],[脳]]="希望",TRUE,FALSE)</f>
        <v>0</v>
      </c>
      <c r="AF60" s="33" t="b">
        <f>IF(受診情報3[[#This Row],[肺がん]]="希望",TRUE,FALSE)</f>
        <v>0</v>
      </c>
      <c r="AG60" s="33" t="b">
        <f>IF(受診情報3[[#This Row],[PET]]="希望",TRUE,FALSE)</f>
        <v>0</v>
      </c>
      <c r="AH60" s="33" t="b">
        <f>IF(受診情報3[[#This Row],[大腸CT]]="希望",TRUE,FALSE)</f>
        <v>0</v>
      </c>
      <c r="AI60" s="33" t="b">
        <f>IF(受診情報3[[#This Row],[心臓]]="希望",TRUE,FALSE)</f>
        <v>0</v>
      </c>
      <c r="AJ60" s="33" t="b">
        <f>IF(受診情報3[[#This Row],[ピロリ]]="希望",TRUE,FALSE)</f>
        <v>0</v>
      </c>
      <c r="AK60" s="33" t="b">
        <f>IF(受診情報3[[#This Row],[アレルギー]]="希望",TRUE,FALSE)</f>
        <v>0</v>
      </c>
      <c r="AL60" s="33" t="b">
        <f>IF(受診情報3[[#This Row],[骨]]="希望",TRUE,FALSE)</f>
        <v>0</v>
      </c>
      <c r="AM60" s="33" t="b">
        <f>IF(受診情報3[[#This Row],[腫瘍マーカー
３種]]="希望",TRUE,FALSE)</f>
        <v>0</v>
      </c>
      <c r="AN60" s="33" t="b">
        <f>IF(受診情報3[[#This Row],[前立腺]]="希望",TRUE,FALSE)</f>
        <v>0</v>
      </c>
      <c r="AO60" s="39" t="str">
        <f>IF(受診情報3[[#This Row],[性別]]="男性",1,IF(受診情報3[[#This Row],[性別]]="女性",2,""))</f>
        <v/>
      </c>
    </row>
    <row r="61" spans="1:41" ht="30" customHeight="1" x14ac:dyDescent="0.4">
      <c r="A61" s="52">
        <f t="shared" si="0"/>
        <v>53</v>
      </c>
      <c r="B61" s="31"/>
      <c r="C61" s="32"/>
      <c r="D61" s="46"/>
      <c r="E61" s="33"/>
      <c r="F61" s="33"/>
      <c r="G61" s="43"/>
      <c r="H61" s="51"/>
      <c r="I61" s="35"/>
      <c r="J61" s="33"/>
      <c r="K61" s="37"/>
      <c r="L61" s="33"/>
      <c r="M61" s="36"/>
      <c r="N61" s="44"/>
      <c r="O61" s="79"/>
      <c r="P61" s="44"/>
      <c r="Q61" s="79"/>
      <c r="R61" s="44"/>
      <c r="S61" s="79"/>
      <c r="T61" s="44"/>
      <c r="U61" s="79"/>
      <c r="V61" s="44"/>
      <c r="W61" s="79"/>
      <c r="X61" s="44"/>
      <c r="Y61" s="79"/>
      <c r="Z61" s="44"/>
      <c r="AA61" s="38"/>
      <c r="AB61" s="33" t="b">
        <f>IF(受診情報3[[#This Row],[子宮]]="希望",TRUE,FALSE)</f>
        <v>0</v>
      </c>
      <c r="AC61" s="33" t="b">
        <f>IF(受診情報3[[#This Row],[HPV]]="希望",TRUE,FALSE)</f>
        <v>0</v>
      </c>
      <c r="AD61" s="33" t="b">
        <f>IF(受診情報3[[#This Row],[乳がん]]="希望",TRUE,FALSE)</f>
        <v>0</v>
      </c>
      <c r="AE61" s="33" t="b">
        <f>IF(受診情報3[[#This Row],[脳]]="希望",TRUE,FALSE)</f>
        <v>0</v>
      </c>
      <c r="AF61" s="33" t="b">
        <f>IF(受診情報3[[#This Row],[肺がん]]="希望",TRUE,FALSE)</f>
        <v>0</v>
      </c>
      <c r="AG61" s="33" t="b">
        <f>IF(受診情報3[[#This Row],[PET]]="希望",TRUE,FALSE)</f>
        <v>0</v>
      </c>
      <c r="AH61" s="33" t="b">
        <f>IF(受診情報3[[#This Row],[大腸CT]]="希望",TRUE,FALSE)</f>
        <v>0</v>
      </c>
      <c r="AI61" s="33" t="b">
        <f>IF(受診情報3[[#This Row],[心臓]]="希望",TRUE,FALSE)</f>
        <v>0</v>
      </c>
      <c r="AJ61" s="33" t="b">
        <f>IF(受診情報3[[#This Row],[ピロリ]]="希望",TRUE,FALSE)</f>
        <v>0</v>
      </c>
      <c r="AK61" s="33" t="b">
        <f>IF(受診情報3[[#This Row],[アレルギー]]="希望",TRUE,FALSE)</f>
        <v>0</v>
      </c>
      <c r="AL61" s="33" t="b">
        <f>IF(受診情報3[[#This Row],[骨]]="希望",TRUE,FALSE)</f>
        <v>0</v>
      </c>
      <c r="AM61" s="33" t="b">
        <f>IF(受診情報3[[#This Row],[腫瘍マーカー
３種]]="希望",TRUE,FALSE)</f>
        <v>0</v>
      </c>
      <c r="AN61" s="33" t="b">
        <f>IF(受診情報3[[#This Row],[前立腺]]="希望",TRUE,FALSE)</f>
        <v>0</v>
      </c>
      <c r="AO61" s="39" t="str">
        <f>IF(受診情報3[[#This Row],[性別]]="男性",1,IF(受診情報3[[#This Row],[性別]]="女性",2,""))</f>
        <v/>
      </c>
    </row>
    <row r="62" spans="1:41" ht="30" customHeight="1" x14ac:dyDescent="0.4">
      <c r="A62" s="52">
        <f t="shared" si="0"/>
        <v>54</v>
      </c>
      <c r="B62" s="31"/>
      <c r="C62" s="32"/>
      <c r="D62" s="46"/>
      <c r="E62" s="33"/>
      <c r="F62" s="33"/>
      <c r="G62" s="43"/>
      <c r="H62" s="51"/>
      <c r="I62" s="35"/>
      <c r="J62" s="33"/>
      <c r="K62" s="37"/>
      <c r="L62" s="33"/>
      <c r="M62" s="36"/>
      <c r="N62" s="44"/>
      <c r="O62" s="79"/>
      <c r="P62" s="44"/>
      <c r="Q62" s="79"/>
      <c r="R62" s="44"/>
      <c r="S62" s="79"/>
      <c r="T62" s="44"/>
      <c r="U62" s="79"/>
      <c r="V62" s="44"/>
      <c r="W62" s="79"/>
      <c r="X62" s="44"/>
      <c r="Y62" s="79"/>
      <c r="Z62" s="44"/>
      <c r="AA62" s="38"/>
      <c r="AB62" s="33" t="b">
        <f>IF(受診情報3[[#This Row],[子宮]]="希望",TRUE,FALSE)</f>
        <v>0</v>
      </c>
      <c r="AC62" s="33" t="b">
        <f>IF(受診情報3[[#This Row],[HPV]]="希望",TRUE,FALSE)</f>
        <v>0</v>
      </c>
      <c r="AD62" s="33" t="b">
        <f>IF(受診情報3[[#This Row],[乳がん]]="希望",TRUE,FALSE)</f>
        <v>0</v>
      </c>
      <c r="AE62" s="33" t="b">
        <f>IF(受診情報3[[#This Row],[脳]]="希望",TRUE,FALSE)</f>
        <v>0</v>
      </c>
      <c r="AF62" s="33" t="b">
        <f>IF(受診情報3[[#This Row],[肺がん]]="希望",TRUE,FALSE)</f>
        <v>0</v>
      </c>
      <c r="AG62" s="33" t="b">
        <f>IF(受診情報3[[#This Row],[PET]]="希望",TRUE,FALSE)</f>
        <v>0</v>
      </c>
      <c r="AH62" s="33" t="b">
        <f>IF(受診情報3[[#This Row],[大腸CT]]="希望",TRUE,FALSE)</f>
        <v>0</v>
      </c>
      <c r="AI62" s="33" t="b">
        <f>IF(受診情報3[[#This Row],[心臓]]="希望",TRUE,FALSE)</f>
        <v>0</v>
      </c>
      <c r="AJ62" s="33" t="b">
        <f>IF(受診情報3[[#This Row],[ピロリ]]="希望",TRUE,FALSE)</f>
        <v>0</v>
      </c>
      <c r="AK62" s="33" t="b">
        <f>IF(受診情報3[[#This Row],[アレルギー]]="希望",TRUE,FALSE)</f>
        <v>0</v>
      </c>
      <c r="AL62" s="33" t="b">
        <f>IF(受診情報3[[#This Row],[骨]]="希望",TRUE,FALSE)</f>
        <v>0</v>
      </c>
      <c r="AM62" s="33" t="b">
        <f>IF(受診情報3[[#This Row],[腫瘍マーカー
３種]]="希望",TRUE,FALSE)</f>
        <v>0</v>
      </c>
      <c r="AN62" s="33" t="b">
        <f>IF(受診情報3[[#This Row],[前立腺]]="希望",TRUE,FALSE)</f>
        <v>0</v>
      </c>
      <c r="AO62" s="39" t="str">
        <f>IF(受診情報3[[#This Row],[性別]]="男性",1,IF(受診情報3[[#This Row],[性別]]="女性",2,""))</f>
        <v/>
      </c>
    </row>
    <row r="63" spans="1:41" ht="30" customHeight="1" x14ac:dyDescent="0.4">
      <c r="A63" s="52">
        <f t="shared" si="0"/>
        <v>55</v>
      </c>
      <c r="B63" s="31"/>
      <c r="C63" s="32"/>
      <c r="D63" s="46"/>
      <c r="E63" s="33"/>
      <c r="F63" s="33"/>
      <c r="G63" s="43"/>
      <c r="H63" s="51"/>
      <c r="I63" s="35"/>
      <c r="J63" s="33"/>
      <c r="K63" s="37"/>
      <c r="L63" s="33"/>
      <c r="M63" s="36"/>
      <c r="N63" s="44"/>
      <c r="O63" s="79"/>
      <c r="P63" s="44"/>
      <c r="Q63" s="79"/>
      <c r="R63" s="44"/>
      <c r="S63" s="79"/>
      <c r="T63" s="44"/>
      <c r="U63" s="79"/>
      <c r="V63" s="44"/>
      <c r="W63" s="79"/>
      <c r="X63" s="44"/>
      <c r="Y63" s="79"/>
      <c r="Z63" s="44"/>
      <c r="AA63" s="38"/>
      <c r="AB63" s="33" t="b">
        <f>IF(受診情報3[[#This Row],[子宮]]="希望",TRUE,FALSE)</f>
        <v>0</v>
      </c>
      <c r="AC63" s="33" t="b">
        <f>IF(受診情報3[[#This Row],[HPV]]="希望",TRUE,FALSE)</f>
        <v>0</v>
      </c>
      <c r="AD63" s="33" t="b">
        <f>IF(受診情報3[[#This Row],[乳がん]]="希望",TRUE,FALSE)</f>
        <v>0</v>
      </c>
      <c r="AE63" s="33" t="b">
        <f>IF(受診情報3[[#This Row],[脳]]="希望",TRUE,FALSE)</f>
        <v>0</v>
      </c>
      <c r="AF63" s="33" t="b">
        <f>IF(受診情報3[[#This Row],[肺がん]]="希望",TRUE,FALSE)</f>
        <v>0</v>
      </c>
      <c r="AG63" s="33" t="b">
        <f>IF(受診情報3[[#This Row],[PET]]="希望",TRUE,FALSE)</f>
        <v>0</v>
      </c>
      <c r="AH63" s="33" t="b">
        <f>IF(受診情報3[[#This Row],[大腸CT]]="希望",TRUE,FALSE)</f>
        <v>0</v>
      </c>
      <c r="AI63" s="33" t="b">
        <f>IF(受診情報3[[#This Row],[心臓]]="希望",TRUE,FALSE)</f>
        <v>0</v>
      </c>
      <c r="AJ63" s="33" t="b">
        <f>IF(受診情報3[[#This Row],[ピロリ]]="希望",TRUE,FALSE)</f>
        <v>0</v>
      </c>
      <c r="AK63" s="33" t="b">
        <f>IF(受診情報3[[#This Row],[アレルギー]]="希望",TRUE,FALSE)</f>
        <v>0</v>
      </c>
      <c r="AL63" s="33" t="b">
        <f>IF(受診情報3[[#This Row],[骨]]="希望",TRUE,FALSE)</f>
        <v>0</v>
      </c>
      <c r="AM63" s="33" t="b">
        <f>IF(受診情報3[[#This Row],[腫瘍マーカー
３種]]="希望",TRUE,FALSE)</f>
        <v>0</v>
      </c>
      <c r="AN63" s="33" t="b">
        <f>IF(受診情報3[[#This Row],[前立腺]]="希望",TRUE,FALSE)</f>
        <v>0</v>
      </c>
      <c r="AO63" s="39" t="str">
        <f>IF(受診情報3[[#This Row],[性別]]="男性",1,IF(受診情報3[[#This Row],[性別]]="女性",2,""))</f>
        <v/>
      </c>
    </row>
    <row r="64" spans="1:41" ht="30" customHeight="1" x14ac:dyDescent="0.4">
      <c r="A64" s="52">
        <f t="shared" si="0"/>
        <v>56</v>
      </c>
      <c r="B64" s="31"/>
      <c r="C64" s="32"/>
      <c r="D64" s="46"/>
      <c r="E64" s="33"/>
      <c r="F64" s="33"/>
      <c r="G64" s="43"/>
      <c r="H64" s="51"/>
      <c r="I64" s="35"/>
      <c r="J64" s="33"/>
      <c r="K64" s="37"/>
      <c r="L64" s="33"/>
      <c r="M64" s="36"/>
      <c r="N64" s="44"/>
      <c r="O64" s="79"/>
      <c r="P64" s="44"/>
      <c r="Q64" s="79"/>
      <c r="R64" s="44"/>
      <c r="S64" s="79"/>
      <c r="T64" s="44"/>
      <c r="U64" s="79"/>
      <c r="V64" s="44"/>
      <c r="W64" s="79"/>
      <c r="X64" s="44"/>
      <c r="Y64" s="79"/>
      <c r="Z64" s="44"/>
      <c r="AA64" s="38"/>
      <c r="AB64" s="33" t="b">
        <f>IF(受診情報3[[#This Row],[子宮]]="希望",TRUE,FALSE)</f>
        <v>0</v>
      </c>
      <c r="AC64" s="33" t="b">
        <f>IF(受診情報3[[#This Row],[HPV]]="希望",TRUE,FALSE)</f>
        <v>0</v>
      </c>
      <c r="AD64" s="33" t="b">
        <f>IF(受診情報3[[#This Row],[乳がん]]="希望",TRUE,FALSE)</f>
        <v>0</v>
      </c>
      <c r="AE64" s="33" t="b">
        <f>IF(受診情報3[[#This Row],[脳]]="希望",TRUE,FALSE)</f>
        <v>0</v>
      </c>
      <c r="AF64" s="33" t="b">
        <f>IF(受診情報3[[#This Row],[肺がん]]="希望",TRUE,FALSE)</f>
        <v>0</v>
      </c>
      <c r="AG64" s="33" t="b">
        <f>IF(受診情報3[[#This Row],[PET]]="希望",TRUE,FALSE)</f>
        <v>0</v>
      </c>
      <c r="AH64" s="33" t="b">
        <f>IF(受診情報3[[#This Row],[大腸CT]]="希望",TRUE,FALSE)</f>
        <v>0</v>
      </c>
      <c r="AI64" s="33" t="b">
        <f>IF(受診情報3[[#This Row],[心臓]]="希望",TRUE,FALSE)</f>
        <v>0</v>
      </c>
      <c r="AJ64" s="33" t="b">
        <f>IF(受診情報3[[#This Row],[ピロリ]]="希望",TRUE,FALSE)</f>
        <v>0</v>
      </c>
      <c r="AK64" s="33" t="b">
        <f>IF(受診情報3[[#This Row],[アレルギー]]="希望",TRUE,FALSE)</f>
        <v>0</v>
      </c>
      <c r="AL64" s="33" t="b">
        <f>IF(受診情報3[[#This Row],[骨]]="希望",TRUE,FALSE)</f>
        <v>0</v>
      </c>
      <c r="AM64" s="33" t="b">
        <f>IF(受診情報3[[#This Row],[腫瘍マーカー
３種]]="希望",TRUE,FALSE)</f>
        <v>0</v>
      </c>
      <c r="AN64" s="33" t="b">
        <f>IF(受診情報3[[#This Row],[前立腺]]="希望",TRUE,FALSE)</f>
        <v>0</v>
      </c>
      <c r="AO64" s="39" t="str">
        <f>IF(受診情報3[[#This Row],[性別]]="男性",1,IF(受診情報3[[#This Row],[性別]]="女性",2,""))</f>
        <v/>
      </c>
    </row>
    <row r="65" spans="1:41" ht="30" customHeight="1" x14ac:dyDescent="0.4">
      <c r="A65" s="52">
        <f t="shared" si="0"/>
        <v>57</v>
      </c>
      <c r="B65" s="31"/>
      <c r="C65" s="32"/>
      <c r="D65" s="46"/>
      <c r="E65" s="33"/>
      <c r="F65" s="33"/>
      <c r="G65" s="43"/>
      <c r="H65" s="51"/>
      <c r="I65" s="35"/>
      <c r="J65" s="33"/>
      <c r="K65" s="37"/>
      <c r="L65" s="33"/>
      <c r="M65" s="36"/>
      <c r="N65" s="44"/>
      <c r="O65" s="79"/>
      <c r="P65" s="44"/>
      <c r="Q65" s="79"/>
      <c r="R65" s="44"/>
      <c r="S65" s="79"/>
      <c r="T65" s="44"/>
      <c r="U65" s="79"/>
      <c r="V65" s="44"/>
      <c r="W65" s="79"/>
      <c r="X65" s="44"/>
      <c r="Y65" s="79"/>
      <c r="Z65" s="44"/>
      <c r="AA65" s="38"/>
      <c r="AB65" s="33" t="b">
        <f>IF(受診情報3[[#This Row],[子宮]]="希望",TRUE,FALSE)</f>
        <v>0</v>
      </c>
      <c r="AC65" s="33" t="b">
        <f>IF(受診情報3[[#This Row],[HPV]]="希望",TRUE,FALSE)</f>
        <v>0</v>
      </c>
      <c r="AD65" s="33" t="b">
        <f>IF(受診情報3[[#This Row],[乳がん]]="希望",TRUE,FALSE)</f>
        <v>0</v>
      </c>
      <c r="AE65" s="33" t="b">
        <f>IF(受診情報3[[#This Row],[脳]]="希望",TRUE,FALSE)</f>
        <v>0</v>
      </c>
      <c r="AF65" s="33" t="b">
        <f>IF(受診情報3[[#This Row],[肺がん]]="希望",TRUE,FALSE)</f>
        <v>0</v>
      </c>
      <c r="AG65" s="33" t="b">
        <f>IF(受診情報3[[#This Row],[PET]]="希望",TRUE,FALSE)</f>
        <v>0</v>
      </c>
      <c r="AH65" s="33" t="b">
        <f>IF(受診情報3[[#This Row],[大腸CT]]="希望",TRUE,FALSE)</f>
        <v>0</v>
      </c>
      <c r="AI65" s="33" t="b">
        <f>IF(受診情報3[[#This Row],[心臓]]="希望",TRUE,FALSE)</f>
        <v>0</v>
      </c>
      <c r="AJ65" s="33" t="b">
        <f>IF(受診情報3[[#This Row],[ピロリ]]="希望",TRUE,FALSE)</f>
        <v>0</v>
      </c>
      <c r="AK65" s="33" t="b">
        <f>IF(受診情報3[[#This Row],[アレルギー]]="希望",TRUE,FALSE)</f>
        <v>0</v>
      </c>
      <c r="AL65" s="33" t="b">
        <f>IF(受診情報3[[#This Row],[骨]]="希望",TRUE,FALSE)</f>
        <v>0</v>
      </c>
      <c r="AM65" s="33" t="b">
        <f>IF(受診情報3[[#This Row],[腫瘍マーカー
３種]]="希望",TRUE,FALSE)</f>
        <v>0</v>
      </c>
      <c r="AN65" s="33" t="b">
        <f>IF(受診情報3[[#This Row],[前立腺]]="希望",TRUE,FALSE)</f>
        <v>0</v>
      </c>
      <c r="AO65" s="39" t="str">
        <f>IF(受診情報3[[#This Row],[性別]]="男性",1,IF(受診情報3[[#This Row],[性別]]="女性",2,""))</f>
        <v/>
      </c>
    </row>
    <row r="66" spans="1:41" ht="30" customHeight="1" x14ac:dyDescent="0.4">
      <c r="A66" s="52">
        <f t="shared" si="0"/>
        <v>58</v>
      </c>
      <c r="B66" s="31"/>
      <c r="C66" s="32"/>
      <c r="D66" s="46"/>
      <c r="E66" s="33"/>
      <c r="F66" s="33"/>
      <c r="G66" s="43"/>
      <c r="H66" s="51"/>
      <c r="I66" s="35"/>
      <c r="J66" s="33"/>
      <c r="K66" s="37"/>
      <c r="L66" s="33"/>
      <c r="M66" s="36"/>
      <c r="N66" s="44"/>
      <c r="O66" s="79"/>
      <c r="P66" s="44"/>
      <c r="Q66" s="79"/>
      <c r="R66" s="44"/>
      <c r="S66" s="79"/>
      <c r="T66" s="44"/>
      <c r="U66" s="79"/>
      <c r="V66" s="44"/>
      <c r="W66" s="79"/>
      <c r="X66" s="44"/>
      <c r="Y66" s="79"/>
      <c r="Z66" s="44"/>
      <c r="AA66" s="38"/>
      <c r="AB66" s="33" t="b">
        <f>IF(受診情報3[[#This Row],[子宮]]="希望",TRUE,FALSE)</f>
        <v>0</v>
      </c>
      <c r="AC66" s="33" t="b">
        <f>IF(受診情報3[[#This Row],[HPV]]="希望",TRUE,FALSE)</f>
        <v>0</v>
      </c>
      <c r="AD66" s="33" t="b">
        <f>IF(受診情報3[[#This Row],[乳がん]]="希望",TRUE,FALSE)</f>
        <v>0</v>
      </c>
      <c r="AE66" s="33" t="b">
        <f>IF(受診情報3[[#This Row],[脳]]="希望",TRUE,FALSE)</f>
        <v>0</v>
      </c>
      <c r="AF66" s="33" t="b">
        <f>IF(受診情報3[[#This Row],[肺がん]]="希望",TRUE,FALSE)</f>
        <v>0</v>
      </c>
      <c r="AG66" s="33" t="b">
        <f>IF(受診情報3[[#This Row],[PET]]="希望",TRUE,FALSE)</f>
        <v>0</v>
      </c>
      <c r="AH66" s="33" t="b">
        <f>IF(受診情報3[[#This Row],[大腸CT]]="希望",TRUE,FALSE)</f>
        <v>0</v>
      </c>
      <c r="AI66" s="33" t="b">
        <f>IF(受診情報3[[#This Row],[心臓]]="希望",TRUE,FALSE)</f>
        <v>0</v>
      </c>
      <c r="AJ66" s="33" t="b">
        <f>IF(受診情報3[[#This Row],[ピロリ]]="希望",TRUE,FALSE)</f>
        <v>0</v>
      </c>
      <c r="AK66" s="33" t="b">
        <f>IF(受診情報3[[#This Row],[アレルギー]]="希望",TRUE,FALSE)</f>
        <v>0</v>
      </c>
      <c r="AL66" s="33" t="b">
        <f>IF(受診情報3[[#This Row],[骨]]="希望",TRUE,FALSE)</f>
        <v>0</v>
      </c>
      <c r="AM66" s="33" t="b">
        <f>IF(受診情報3[[#This Row],[腫瘍マーカー
３種]]="希望",TRUE,FALSE)</f>
        <v>0</v>
      </c>
      <c r="AN66" s="33" t="b">
        <f>IF(受診情報3[[#This Row],[前立腺]]="希望",TRUE,FALSE)</f>
        <v>0</v>
      </c>
      <c r="AO66" s="39" t="str">
        <f>IF(受診情報3[[#This Row],[性別]]="男性",1,IF(受診情報3[[#This Row],[性別]]="女性",2,""))</f>
        <v/>
      </c>
    </row>
    <row r="67" spans="1:41" ht="30" customHeight="1" x14ac:dyDescent="0.4">
      <c r="A67" s="52">
        <f t="shared" si="0"/>
        <v>59</v>
      </c>
      <c r="B67" s="31"/>
      <c r="C67" s="32"/>
      <c r="D67" s="46"/>
      <c r="E67" s="33"/>
      <c r="F67" s="33"/>
      <c r="G67" s="43"/>
      <c r="H67" s="51"/>
      <c r="I67" s="35"/>
      <c r="J67" s="33"/>
      <c r="K67" s="37"/>
      <c r="L67" s="33"/>
      <c r="M67" s="36"/>
      <c r="N67" s="44"/>
      <c r="O67" s="79"/>
      <c r="P67" s="44"/>
      <c r="Q67" s="79"/>
      <c r="R67" s="44"/>
      <c r="S67" s="79"/>
      <c r="T67" s="44"/>
      <c r="U67" s="79"/>
      <c r="V67" s="44"/>
      <c r="W67" s="79"/>
      <c r="X67" s="44"/>
      <c r="Y67" s="79"/>
      <c r="Z67" s="44"/>
      <c r="AA67" s="38"/>
      <c r="AB67" s="33" t="b">
        <f>IF(受診情報3[[#This Row],[子宮]]="希望",TRUE,FALSE)</f>
        <v>0</v>
      </c>
      <c r="AC67" s="33" t="b">
        <f>IF(受診情報3[[#This Row],[HPV]]="希望",TRUE,FALSE)</f>
        <v>0</v>
      </c>
      <c r="AD67" s="33" t="b">
        <f>IF(受診情報3[[#This Row],[乳がん]]="希望",TRUE,FALSE)</f>
        <v>0</v>
      </c>
      <c r="AE67" s="33" t="b">
        <f>IF(受診情報3[[#This Row],[脳]]="希望",TRUE,FALSE)</f>
        <v>0</v>
      </c>
      <c r="AF67" s="33" t="b">
        <f>IF(受診情報3[[#This Row],[肺がん]]="希望",TRUE,FALSE)</f>
        <v>0</v>
      </c>
      <c r="AG67" s="33" t="b">
        <f>IF(受診情報3[[#This Row],[PET]]="希望",TRUE,FALSE)</f>
        <v>0</v>
      </c>
      <c r="AH67" s="33" t="b">
        <f>IF(受診情報3[[#This Row],[大腸CT]]="希望",TRUE,FALSE)</f>
        <v>0</v>
      </c>
      <c r="AI67" s="33" t="b">
        <f>IF(受診情報3[[#This Row],[心臓]]="希望",TRUE,FALSE)</f>
        <v>0</v>
      </c>
      <c r="AJ67" s="33" t="b">
        <f>IF(受診情報3[[#This Row],[ピロリ]]="希望",TRUE,FALSE)</f>
        <v>0</v>
      </c>
      <c r="AK67" s="33" t="b">
        <f>IF(受診情報3[[#This Row],[アレルギー]]="希望",TRUE,FALSE)</f>
        <v>0</v>
      </c>
      <c r="AL67" s="33" t="b">
        <f>IF(受診情報3[[#This Row],[骨]]="希望",TRUE,FALSE)</f>
        <v>0</v>
      </c>
      <c r="AM67" s="33" t="b">
        <f>IF(受診情報3[[#This Row],[腫瘍マーカー
３種]]="希望",TRUE,FALSE)</f>
        <v>0</v>
      </c>
      <c r="AN67" s="33" t="b">
        <f>IF(受診情報3[[#This Row],[前立腺]]="希望",TRUE,FALSE)</f>
        <v>0</v>
      </c>
      <c r="AO67" s="39" t="str">
        <f>IF(受診情報3[[#This Row],[性別]]="男性",1,IF(受診情報3[[#This Row],[性別]]="女性",2,""))</f>
        <v/>
      </c>
    </row>
    <row r="68" spans="1:41" ht="30" customHeight="1" x14ac:dyDescent="0.4">
      <c r="A68" s="52">
        <f t="shared" si="0"/>
        <v>60</v>
      </c>
      <c r="B68" s="31"/>
      <c r="C68" s="32"/>
      <c r="D68" s="46"/>
      <c r="E68" s="33"/>
      <c r="F68" s="33"/>
      <c r="G68" s="43"/>
      <c r="H68" s="51"/>
      <c r="I68" s="35"/>
      <c r="J68" s="33"/>
      <c r="K68" s="37"/>
      <c r="L68" s="33"/>
      <c r="M68" s="36"/>
      <c r="N68" s="44"/>
      <c r="O68" s="79"/>
      <c r="P68" s="44"/>
      <c r="Q68" s="79"/>
      <c r="R68" s="44"/>
      <c r="S68" s="79"/>
      <c r="T68" s="44"/>
      <c r="U68" s="79"/>
      <c r="V68" s="44"/>
      <c r="W68" s="79"/>
      <c r="X68" s="44"/>
      <c r="Y68" s="79"/>
      <c r="Z68" s="44"/>
      <c r="AA68" s="38"/>
      <c r="AB68" s="33" t="b">
        <f>IF(受診情報3[[#This Row],[子宮]]="希望",TRUE,FALSE)</f>
        <v>0</v>
      </c>
      <c r="AC68" s="33" t="b">
        <f>IF(受診情報3[[#This Row],[HPV]]="希望",TRUE,FALSE)</f>
        <v>0</v>
      </c>
      <c r="AD68" s="33" t="b">
        <f>IF(受診情報3[[#This Row],[乳がん]]="希望",TRUE,FALSE)</f>
        <v>0</v>
      </c>
      <c r="AE68" s="33" t="b">
        <f>IF(受診情報3[[#This Row],[脳]]="希望",TRUE,FALSE)</f>
        <v>0</v>
      </c>
      <c r="AF68" s="33" t="b">
        <f>IF(受診情報3[[#This Row],[肺がん]]="希望",TRUE,FALSE)</f>
        <v>0</v>
      </c>
      <c r="AG68" s="33" t="b">
        <f>IF(受診情報3[[#This Row],[PET]]="希望",TRUE,FALSE)</f>
        <v>0</v>
      </c>
      <c r="AH68" s="33" t="b">
        <f>IF(受診情報3[[#This Row],[大腸CT]]="希望",TRUE,FALSE)</f>
        <v>0</v>
      </c>
      <c r="AI68" s="33" t="b">
        <f>IF(受診情報3[[#This Row],[心臓]]="希望",TRUE,FALSE)</f>
        <v>0</v>
      </c>
      <c r="AJ68" s="33" t="b">
        <f>IF(受診情報3[[#This Row],[ピロリ]]="希望",TRUE,FALSE)</f>
        <v>0</v>
      </c>
      <c r="AK68" s="33" t="b">
        <f>IF(受診情報3[[#This Row],[アレルギー]]="希望",TRUE,FALSE)</f>
        <v>0</v>
      </c>
      <c r="AL68" s="33" t="b">
        <f>IF(受診情報3[[#This Row],[骨]]="希望",TRUE,FALSE)</f>
        <v>0</v>
      </c>
      <c r="AM68" s="33" t="b">
        <f>IF(受診情報3[[#This Row],[腫瘍マーカー
３種]]="希望",TRUE,FALSE)</f>
        <v>0</v>
      </c>
      <c r="AN68" s="33" t="b">
        <f>IF(受診情報3[[#This Row],[前立腺]]="希望",TRUE,FALSE)</f>
        <v>0</v>
      </c>
      <c r="AO68" s="39" t="str">
        <f>IF(受診情報3[[#This Row],[性別]]="男性",1,IF(受診情報3[[#This Row],[性別]]="女性",2,""))</f>
        <v/>
      </c>
    </row>
    <row r="69" spans="1:41" ht="30" customHeight="1" x14ac:dyDescent="0.4">
      <c r="A69" s="52">
        <f t="shared" si="0"/>
        <v>61</v>
      </c>
      <c r="B69" s="31"/>
      <c r="C69" s="32"/>
      <c r="D69" s="46"/>
      <c r="E69" s="33"/>
      <c r="F69" s="33"/>
      <c r="G69" s="43"/>
      <c r="H69" s="51"/>
      <c r="I69" s="35"/>
      <c r="J69" s="33"/>
      <c r="K69" s="37"/>
      <c r="L69" s="33"/>
      <c r="M69" s="36"/>
      <c r="N69" s="44"/>
      <c r="O69" s="79"/>
      <c r="P69" s="44"/>
      <c r="Q69" s="79"/>
      <c r="R69" s="44"/>
      <c r="S69" s="79"/>
      <c r="T69" s="44"/>
      <c r="U69" s="79"/>
      <c r="V69" s="44"/>
      <c r="W69" s="79"/>
      <c r="X69" s="44"/>
      <c r="Y69" s="79"/>
      <c r="Z69" s="44"/>
      <c r="AA69" s="38"/>
      <c r="AB69" s="33" t="b">
        <f>IF(受診情報3[[#This Row],[子宮]]="希望",TRUE,FALSE)</f>
        <v>0</v>
      </c>
      <c r="AC69" s="33" t="b">
        <f>IF(受診情報3[[#This Row],[HPV]]="希望",TRUE,FALSE)</f>
        <v>0</v>
      </c>
      <c r="AD69" s="33" t="b">
        <f>IF(受診情報3[[#This Row],[乳がん]]="希望",TRUE,FALSE)</f>
        <v>0</v>
      </c>
      <c r="AE69" s="33" t="b">
        <f>IF(受診情報3[[#This Row],[脳]]="希望",TRUE,FALSE)</f>
        <v>0</v>
      </c>
      <c r="AF69" s="33" t="b">
        <f>IF(受診情報3[[#This Row],[肺がん]]="希望",TRUE,FALSE)</f>
        <v>0</v>
      </c>
      <c r="AG69" s="33" t="b">
        <f>IF(受診情報3[[#This Row],[PET]]="希望",TRUE,FALSE)</f>
        <v>0</v>
      </c>
      <c r="AH69" s="33" t="b">
        <f>IF(受診情報3[[#This Row],[大腸CT]]="希望",TRUE,FALSE)</f>
        <v>0</v>
      </c>
      <c r="AI69" s="33" t="b">
        <f>IF(受診情報3[[#This Row],[心臓]]="希望",TRUE,FALSE)</f>
        <v>0</v>
      </c>
      <c r="AJ69" s="33" t="b">
        <f>IF(受診情報3[[#This Row],[ピロリ]]="希望",TRUE,FALSE)</f>
        <v>0</v>
      </c>
      <c r="AK69" s="33" t="b">
        <f>IF(受診情報3[[#This Row],[アレルギー]]="希望",TRUE,FALSE)</f>
        <v>0</v>
      </c>
      <c r="AL69" s="33" t="b">
        <f>IF(受診情報3[[#This Row],[骨]]="希望",TRUE,FALSE)</f>
        <v>0</v>
      </c>
      <c r="AM69" s="33" t="b">
        <f>IF(受診情報3[[#This Row],[腫瘍マーカー
３種]]="希望",TRUE,FALSE)</f>
        <v>0</v>
      </c>
      <c r="AN69" s="33" t="b">
        <f>IF(受診情報3[[#This Row],[前立腺]]="希望",TRUE,FALSE)</f>
        <v>0</v>
      </c>
      <c r="AO69" s="39" t="str">
        <f>IF(受診情報3[[#This Row],[性別]]="男性",1,IF(受診情報3[[#This Row],[性別]]="女性",2,""))</f>
        <v/>
      </c>
    </row>
    <row r="70" spans="1:41" ht="30" customHeight="1" x14ac:dyDescent="0.4">
      <c r="A70" s="52">
        <f t="shared" si="0"/>
        <v>62</v>
      </c>
      <c r="B70" s="31"/>
      <c r="C70" s="32"/>
      <c r="D70" s="46"/>
      <c r="E70" s="33"/>
      <c r="F70" s="33"/>
      <c r="G70" s="43"/>
      <c r="H70" s="51"/>
      <c r="I70" s="35"/>
      <c r="J70" s="33"/>
      <c r="K70" s="37"/>
      <c r="L70" s="33"/>
      <c r="M70" s="36"/>
      <c r="N70" s="44"/>
      <c r="O70" s="79"/>
      <c r="P70" s="44"/>
      <c r="Q70" s="79"/>
      <c r="R70" s="44"/>
      <c r="S70" s="79"/>
      <c r="T70" s="44"/>
      <c r="U70" s="79"/>
      <c r="V70" s="44"/>
      <c r="W70" s="79"/>
      <c r="X70" s="44"/>
      <c r="Y70" s="79"/>
      <c r="Z70" s="44"/>
      <c r="AA70" s="38"/>
      <c r="AB70" s="33" t="b">
        <f>IF(受診情報3[[#This Row],[子宮]]="希望",TRUE,FALSE)</f>
        <v>0</v>
      </c>
      <c r="AC70" s="33" t="b">
        <f>IF(受診情報3[[#This Row],[HPV]]="希望",TRUE,FALSE)</f>
        <v>0</v>
      </c>
      <c r="AD70" s="33" t="b">
        <f>IF(受診情報3[[#This Row],[乳がん]]="希望",TRUE,FALSE)</f>
        <v>0</v>
      </c>
      <c r="AE70" s="33" t="b">
        <f>IF(受診情報3[[#This Row],[脳]]="希望",TRUE,FALSE)</f>
        <v>0</v>
      </c>
      <c r="AF70" s="33" t="b">
        <f>IF(受診情報3[[#This Row],[肺がん]]="希望",TRUE,FALSE)</f>
        <v>0</v>
      </c>
      <c r="AG70" s="33" t="b">
        <f>IF(受診情報3[[#This Row],[PET]]="希望",TRUE,FALSE)</f>
        <v>0</v>
      </c>
      <c r="AH70" s="33" t="b">
        <f>IF(受診情報3[[#This Row],[大腸CT]]="希望",TRUE,FALSE)</f>
        <v>0</v>
      </c>
      <c r="AI70" s="33" t="b">
        <f>IF(受診情報3[[#This Row],[心臓]]="希望",TRUE,FALSE)</f>
        <v>0</v>
      </c>
      <c r="AJ70" s="33" t="b">
        <f>IF(受診情報3[[#This Row],[ピロリ]]="希望",TRUE,FALSE)</f>
        <v>0</v>
      </c>
      <c r="AK70" s="33" t="b">
        <f>IF(受診情報3[[#This Row],[アレルギー]]="希望",TRUE,FALSE)</f>
        <v>0</v>
      </c>
      <c r="AL70" s="33" t="b">
        <f>IF(受診情報3[[#This Row],[骨]]="希望",TRUE,FALSE)</f>
        <v>0</v>
      </c>
      <c r="AM70" s="33" t="b">
        <f>IF(受診情報3[[#This Row],[腫瘍マーカー
３種]]="希望",TRUE,FALSE)</f>
        <v>0</v>
      </c>
      <c r="AN70" s="33" t="b">
        <f>IF(受診情報3[[#This Row],[前立腺]]="希望",TRUE,FALSE)</f>
        <v>0</v>
      </c>
      <c r="AO70" s="39" t="str">
        <f>IF(受診情報3[[#This Row],[性別]]="男性",1,IF(受診情報3[[#This Row],[性別]]="女性",2,""))</f>
        <v/>
      </c>
    </row>
    <row r="71" spans="1:41" ht="30" customHeight="1" x14ac:dyDescent="0.4">
      <c r="A71" s="52">
        <f t="shared" si="0"/>
        <v>63</v>
      </c>
      <c r="B71" s="31"/>
      <c r="C71" s="32"/>
      <c r="D71" s="46"/>
      <c r="E71" s="33"/>
      <c r="F71" s="33"/>
      <c r="G71" s="43"/>
      <c r="H71" s="51"/>
      <c r="I71" s="35"/>
      <c r="J71" s="33"/>
      <c r="K71" s="37"/>
      <c r="L71" s="33"/>
      <c r="M71" s="36"/>
      <c r="N71" s="44"/>
      <c r="O71" s="79"/>
      <c r="P71" s="44"/>
      <c r="Q71" s="79"/>
      <c r="R71" s="44"/>
      <c r="S71" s="79"/>
      <c r="T71" s="44"/>
      <c r="U71" s="79"/>
      <c r="V71" s="44"/>
      <c r="W71" s="79"/>
      <c r="X71" s="44"/>
      <c r="Y71" s="79"/>
      <c r="Z71" s="44"/>
      <c r="AA71" s="38"/>
      <c r="AB71" s="33" t="b">
        <f>IF(受診情報3[[#This Row],[子宮]]="希望",TRUE,FALSE)</f>
        <v>0</v>
      </c>
      <c r="AC71" s="33" t="b">
        <f>IF(受診情報3[[#This Row],[HPV]]="希望",TRUE,FALSE)</f>
        <v>0</v>
      </c>
      <c r="AD71" s="33" t="b">
        <f>IF(受診情報3[[#This Row],[乳がん]]="希望",TRUE,FALSE)</f>
        <v>0</v>
      </c>
      <c r="AE71" s="33" t="b">
        <f>IF(受診情報3[[#This Row],[脳]]="希望",TRUE,FALSE)</f>
        <v>0</v>
      </c>
      <c r="AF71" s="33" t="b">
        <f>IF(受診情報3[[#This Row],[肺がん]]="希望",TRUE,FALSE)</f>
        <v>0</v>
      </c>
      <c r="AG71" s="33" t="b">
        <f>IF(受診情報3[[#This Row],[PET]]="希望",TRUE,FALSE)</f>
        <v>0</v>
      </c>
      <c r="AH71" s="33" t="b">
        <f>IF(受診情報3[[#This Row],[大腸CT]]="希望",TRUE,FALSE)</f>
        <v>0</v>
      </c>
      <c r="AI71" s="33" t="b">
        <f>IF(受診情報3[[#This Row],[心臓]]="希望",TRUE,FALSE)</f>
        <v>0</v>
      </c>
      <c r="AJ71" s="33" t="b">
        <f>IF(受診情報3[[#This Row],[ピロリ]]="希望",TRUE,FALSE)</f>
        <v>0</v>
      </c>
      <c r="AK71" s="33" t="b">
        <f>IF(受診情報3[[#This Row],[アレルギー]]="希望",TRUE,FALSE)</f>
        <v>0</v>
      </c>
      <c r="AL71" s="33" t="b">
        <f>IF(受診情報3[[#This Row],[骨]]="希望",TRUE,FALSE)</f>
        <v>0</v>
      </c>
      <c r="AM71" s="33" t="b">
        <f>IF(受診情報3[[#This Row],[腫瘍マーカー
３種]]="希望",TRUE,FALSE)</f>
        <v>0</v>
      </c>
      <c r="AN71" s="33" t="b">
        <f>IF(受診情報3[[#This Row],[前立腺]]="希望",TRUE,FALSE)</f>
        <v>0</v>
      </c>
      <c r="AO71" s="39" t="str">
        <f>IF(受診情報3[[#This Row],[性別]]="男性",1,IF(受診情報3[[#This Row],[性別]]="女性",2,""))</f>
        <v/>
      </c>
    </row>
    <row r="72" spans="1:41" ht="30" customHeight="1" x14ac:dyDescent="0.4">
      <c r="A72" s="52">
        <f t="shared" si="0"/>
        <v>64</v>
      </c>
      <c r="B72" s="31"/>
      <c r="C72" s="32"/>
      <c r="D72" s="46"/>
      <c r="E72" s="33"/>
      <c r="F72" s="33"/>
      <c r="G72" s="43"/>
      <c r="H72" s="51"/>
      <c r="I72" s="35"/>
      <c r="J72" s="33"/>
      <c r="K72" s="37"/>
      <c r="L72" s="33"/>
      <c r="M72" s="36"/>
      <c r="N72" s="44"/>
      <c r="O72" s="79"/>
      <c r="P72" s="44"/>
      <c r="Q72" s="79"/>
      <c r="R72" s="44"/>
      <c r="S72" s="79"/>
      <c r="T72" s="44"/>
      <c r="U72" s="79"/>
      <c r="V72" s="44"/>
      <c r="W72" s="79"/>
      <c r="X72" s="44"/>
      <c r="Y72" s="79"/>
      <c r="Z72" s="44"/>
      <c r="AA72" s="38"/>
      <c r="AB72" s="33" t="b">
        <f>IF(受診情報3[[#This Row],[子宮]]="希望",TRUE,FALSE)</f>
        <v>0</v>
      </c>
      <c r="AC72" s="33" t="b">
        <f>IF(受診情報3[[#This Row],[HPV]]="希望",TRUE,FALSE)</f>
        <v>0</v>
      </c>
      <c r="AD72" s="33" t="b">
        <f>IF(受診情報3[[#This Row],[乳がん]]="希望",TRUE,FALSE)</f>
        <v>0</v>
      </c>
      <c r="AE72" s="33" t="b">
        <f>IF(受診情報3[[#This Row],[脳]]="希望",TRUE,FALSE)</f>
        <v>0</v>
      </c>
      <c r="AF72" s="33" t="b">
        <f>IF(受診情報3[[#This Row],[肺がん]]="希望",TRUE,FALSE)</f>
        <v>0</v>
      </c>
      <c r="AG72" s="33" t="b">
        <f>IF(受診情報3[[#This Row],[PET]]="希望",TRUE,FALSE)</f>
        <v>0</v>
      </c>
      <c r="AH72" s="33" t="b">
        <f>IF(受診情報3[[#This Row],[大腸CT]]="希望",TRUE,FALSE)</f>
        <v>0</v>
      </c>
      <c r="AI72" s="33" t="b">
        <f>IF(受診情報3[[#This Row],[心臓]]="希望",TRUE,FALSE)</f>
        <v>0</v>
      </c>
      <c r="AJ72" s="33" t="b">
        <f>IF(受診情報3[[#This Row],[ピロリ]]="希望",TRUE,FALSE)</f>
        <v>0</v>
      </c>
      <c r="AK72" s="33" t="b">
        <f>IF(受診情報3[[#This Row],[アレルギー]]="希望",TRUE,FALSE)</f>
        <v>0</v>
      </c>
      <c r="AL72" s="33" t="b">
        <f>IF(受診情報3[[#This Row],[骨]]="希望",TRUE,FALSE)</f>
        <v>0</v>
      </c>
      <c r="AM72" s="33" t="b">
        <f>IF(受診情報3[[#This Row],[腫瘍マーカー
３種]]="希望",TRUE,FALSE)</f>
        <v>0</v>
      </c>
      <c r="AN72" s="33" t="b">
        <f>IF(受診情報3[[#This Row],[前立腺]]="希望",TRUE,FALSE)</f>
        <v>0</v>
      </c>
      <c r="AO72" s="39" t="str">
        <f>IF(受診情報3[[#This Row],[性別]]="男性",1,IF(受診情報3[[#This Row],[性別]]="女性",2,""))</f>
        <v/>
      </c>
    </row>
    <row r="73" spans="1:41" ht="30" customHeight="1" x14ac:dyDescent="0.4">
      <c r="A73" s="52">
        <f t="shared" ref="A73:A108" si="1">ROW()-8</f>
        <v>65</v>
      </c>
      <c r="B73" s="31"/>
      <c r="C73" s="32"/>
      <c r="D73" s="46"/>
      <c r="E73" s="33"/>
      <c r="F73" s="33"/>
      <c r="G73" s="43"/>
      <c r="H73" s="51"/>
      <c r="I73" s="35"/>
      <c r="J73" s="33"/>
      <c r="K73" s="37"/>
      <c r="L73" s="33"/>
      <c r="M73" s="36"/>
      <c r="N73" s="44"/>
      <c r="O73" s="79"/>
      <c r="P73" s="44"/>
      <c r="Q73" s="79"/>
      <c r="R73" s="44"/>
      <c r="S73" s="79"/>
      <c r="T73" s="44"/>
      <c r="U73" s="79"/>
      <c r="V73" s="44"/>
      <c r="W73" s="79"/>
      <c r="X73" s="44"/>
      <c r="Y73" s="79"/>
      <c r="Z73" s="44"/>
      <c r="AA73" s="38"/>
      <c r="AB73" s="33" t="b">
        <f>IF(受診情報3[[#This Row],[子宮]]="希望",TRUE,FALSE)</f>
        <v>0</v>
      </c>
      <c r="AC73" s="33" t="b">
        <f>IF(受診情報3[[#This Row],[HPV]]="希望",TRUE,FALSE)</f>
        <v>0</v>
      </c>
      <c r="AD73" s="33" t="b">
        <f>IF(受診情報3[[#This Row],[乳がん]]="希望",TRUE,FALSE)</f>
        <v>0</v>
      </c>
      <c r="AE73" s="33" t="b">
        <f>IF(受診情報3[[#This Row],[脳]]="希望",TRUE,FALSE)</f>
        <v>0</v>
      </c>
      <c r="AF73" s="33" t="b">
        <f>IF(受診情報3[[#This Row],[肺がん]]="希望",TRUE,FALSE)</f>
        <v>0</v>
      </c>
      <c r="AG73" s="33" t="b">
        <f>IF(受診情報3[[#This Row],[PET]]="希望",TRUE,FALSE)</f>
        <v>0</v>
      </c>
      <c r="AH73" s="33" t="b">
        <f>IF(受診情報3[[#This Row],[大腸CT]]="希望",TRUE,FALSE)</f>
        <v>0</v>
      </c>
      <c r="AI73" s="33" t="b">
        <f>IF(受診情報3[[#This Row],[心臓]]="希望",TRUE,FALSE)</f>
        <v>0</v>
      </c>
      <c r="AJ73" s="33" t="b">
        <f>IF(受診情報3[[#This Row],[ピロリ]]="希望",TRUE,FALSE)</f>
        <v>0</v>
      </c>
      <c r="AK73" s="33" t="b">
        <f>IF(受診情報3[[#This Row],[アレルギー]]="希望",TRUE,FALSE)</f>
        <v>0</v>
      </c>
      <c r="AL73" s="33" t="b">
        <f>IF(受診情報3[[#This Row],[骨]]="希望",TRUE,FALSE)</f>
        <v>0</v>
      </c>
      <c r="AM73" s="33" t="b">
        <f>IF(受診情報3[[#This Row],[腫瘍マーカー
３種]]="希望",TRUE,FALSE)</f>
        <v>0</v>
      </c>
      <c r="AN73" s="33" t="b">
        <f>IF(受診情報3[[#This Row],[前立腺]]="希望",TRUE,FALSE)</f>
        <v>0</v>
      </c>
      <c r="AO73" s="39" t="str">
        <f>IF(受診情報3[[#This Row],[性別]]="男性",1,IF(受診情報3[[#This Row],[性別]]="女性",2,""))</f>
        <v/>
      </c>
    </row>
    <row r="74" spans="1:41" ht="30" customHeight="1" x14ac:dyDescent="0.4">
      <c r="A74" s="52">
        <f t="shared" si="1"/>
        <v>66</v>
      </c>
      <c r="B74" s="31"/>
      <c r="C74" s="32"/>
      <c r="D74" s="46"/>
      <c r="E74" s="33"/>
      <c r="F74" s="33"/>
      <c r="G74" s="43"/>
      <c r="H74" s="51"/>
      <c r="I74" s="35"/>
      <c r="J74" s="33"/>
      <c r="K74" s="37"/>
      <c r="L74" s="33"/>
      <c r="M74" s="36"/>
      <c r="N74" s="44"/>
      <c r="O74" s="79"/>
      <c r="P74" s="44"/>
      <c r="Q74" s="79"/>
      <c r="R74" s="44"/>
      <c r="S74" s="79"/>
      <c r="T74" s="44"/>
      <c r="U74" s="79"/>
      <c r="V74" s="44"/>
      <c r="W74" s="79"/>
      <c r="X74" s="44"/>
      <c r="Y74" s="79"/>
      <c r="Z74" s="44"/>
      <c r="AA74" s="38"/>
      <c r="AB74" s="33" t="b">
        <f>IF(受診情報3[[#This Row],[子宮]]="希望",TRUE,FALSE)</f>
        <v>0</v>
      </c>
      <c r="AC74" s="33" t="b">
        <f>IF(受診情報3[[#This Row],[HPV]]="希望",TRUE,FALSE)</f>
        <v>0</v>
      </c>
      <c r="AD74" s="33" t="b">
        <f>IF(受診情報3[[#This Row],[乳がん]]="希望",TRUE,FALSE)</f>
        <v>0</v>
      </c>
      <c r="AE74" s="33" t="b">
        <f>IF(受診情報3[[#This Row],[脳]]="希望",TRUE,FALSE)</f>
        <v>0</v>
      </c>
      <c r="AF74" s="33" t="b">
        <f>IF(受診情報3[[#This Row],[肺がん]]="希望",TRUE,FALSE)</f>
        <v>0</v>
      </c>
      <c r="AG74" s="33" t="b">
        <f>IF(受診情報3[[#This Row],[PET]]="希望",TRUE,FALSE)</f>
        <v>0</v>
      </c>
      <c r="AH74" s="33" t="b">
        <f>IF(受診情報3[[#This Row],[大腸CT]]="希望",TRUE,FALSE)</f>
        <v>0</v>
      </c>
      <c r="AI74" s="33" t="b">
        <f>IF(受診情報3[[#This Row],[心臓]]="希望",TRUE,FALSE)</f>
        <v>0</v>
      </c>
      <c r="AJ74" s="33" t="b">
        <f>IF(受診情報3[[#This Row],[ピロリ]]="希望",TRUE,FALSE)</f>
        <v>0</v>
      </c>
      <c r="AK74" s="33" t="b">
        <f>IF(受診情報3[[#This Row],[アレルギー]]="希望",TRUE,FALSE)</f>
        <v>0</v>
      </c>
      <c r="AL74" s="33" t="b">
        <f>IF(受診情報3[[#This Row],[骨]]="希望",TRUE,FALSE)</f>
        <v>0</v>
      </c>
      <c r="AM74" s="33" t="b">
        <f>IF(受診情報3[[#This Row],[腫瘍マーカー
３種]]="希望",TRUE,FALSE)</f>
        <v>0</v>
      </c>
      <c r="AN74" s="33" t="b">
        <f>IF(受診情報3[[#This Row],[前立腺]]="希望",TRUE,FALSE)</f>
        <v>0</v>
      </c>
      <c r="AO74" s="39" t="str">
        <f>IF(受診情報3[[#This Row],[性別]]="男性",1,IF(受診情報3[[#This Row],[性別]]="女性",2,""))</f>
        <v/>
      </c>
    </row>
    <row r="75" spans="1:41" ht="30" customHeight="1" x14ac:dyDescent="0.4">
      <c r="A75" s="52">
        <f t="shared" si="1"/>
        <v>67</v>
      </c>
      <c r="B75" s="31"/>
      <c r="C75" s="32"/>
      <c r="D75" s="46"/>
      <c r="E75" s="33"/>
      <c r="F75" s="33"/>
      <c r="G75" s="43"/>
      <c r="H75" s="51"/>
      <c r="I75" s="35"/>
      <c r="J75" s="33"/>
      <c r="K75" s="37"/>
      <c r="L75" s="33"/>
      <c r="M75" s="36"/>
      <c r="N75" s="44"/>
      <c r="O75" s="79"/>
      <c r="P75" s="44"/>
      <c r="Q75" s="79"/>
      <c r="R75" s="44"/>
      <c r="S75" s="79"/>
      <c r="T75" s="44"/>
      <c r="U75" s="79"/>
      <c r="V75" s="44"/>
      <c r="W75" s="79"/>
      <c r="X75" s="44"/>
      <c r="Y75" s="79"/>
      <c r="Z75" s="44"/>
      <c r="AA75" s="38"/>
      <c r="AB75" s="33" t="b">
        <f>IF(受診情報3[[#This Row],[子宮]]="希望",TRUE,FALSE)</f>
        <v>0</v>
      </c>
      <c r="AC75" s="33" t="b">
        <f>IF(受診情報3[[#This Row],[HPV]]="希望",TRUE,FALSE)</f>
        <v>0</v>
      </c>
      <c r="AD75" s="33" t="b">
        <f>IF(受診情報3[[#This Row],[乳がん]]="希望",TRUE,FALSE)</f>
        <v>0</v>
      </c>
      <c r="AE75" s="33" t="b">
        <f>IF(受診情報3[[#This Row],[脳]]="希望",TRUE,FALSE)</f>
        <v>0</v>
      </c>
      <c r="AF75" s="33" t="b">
        <f>IF(受診情報3[[#This Row],[肺がん]]="希望",TRUE,FALSE)</f>
        <v>0</v>
      </c>
      <c r="AG75" s="33" t="b">
        <f>IF(受診情報3[[#This Row],[PET]]="希望",TRUE,FALSE)</f>
        <v>0</v>
      </c>
      <c r="AH75" s="33" t="b">
        <f>IF(受診情報3[[#This Row],[大腸CT]]="希望",TRUE,FALSE)</f>
        <v>0</v>
      </c>
      <c r="AI75" s="33" t="b">
        <f>IF(受診情報3[[#This Row],[心臓]]="希望",TRUE,FALSE)</f>
        <v>0</v>
      </c>
      <c r="AJ75" s="33" t="b">
        <f>IF(受診情報3[[#This Row],[ピロリ]]="希望",TRUE,FALSE)</f>
        <v>0</v>
      </c>
      <c r="AK75" s="33" t="b">
        <f>IF(受診情報3[[#This Row],[アレルギー]]="希望",TRUE,FALSE)</f>
        <v>0</v>
      </c>
      <c r="AL75" s="33" t="b">
        <f>IF(受診情報3[[#This Row],[骨]]="希望",TRUE,FALSE)</f>
        <v>0</v>
      </c>
      <c r="AM75" s="33" t="b">
        <f>IF(受診情報3[[#This Row],[腫瘍マーカー
３種]]="希望",TRUE,FALSE)</f>
        <v>0</v>
      </c>
      <c r="AN75" s="33" t="b">
        <f>IF(受診情報3[[#This Row],[前立腺]]="希望",TRUE,FALSE)</f>
        <v>0</v>
      </c>
      <c r="AO75" s="39" t="str">
        <f>IF(受診情報3[[#This Row],[性別]]="男性",1,IF(受診情報3[[#This Row],[性別]]="女性",2,""))</f>
        <v/>
      </c>
    </row>
    <row r="76" spans="1:41" ht="30" customHeight="1" x14ac:dyDescent="0.4">
      <c r="A76" s="52">
        <f t="shared" si="1"/>
        <v>68</v>
      </c>
      <c r="B76" s="31"/>
      <c r="C76" s="32"/>
      <c r="D76" s="46"/>
      <c r="E76" s="33"/>
      <c r="F76" s="33"/>
      <c r="G76" s="43"/>
      <c r="H76" s="51"/>
      <c r="I76" s="35"/>
      <c r="J76" s="33"/>
      <c r="K76" s="37"/>
      <c r="L76" s="33"/>
      <c r="M76" s="36"/>
      <c r="N76" s="44"/>
      <c r="O76" s="79"/>
      <c r="P76" s="44"/>
      <c r="Q76" s="79"/>
      <c r="R76" s="44"/>
      <c r="S76" s="79"/>
      <c r="T76" s="44"/>
      <c r="U76" s="79"/>
      <c r="V76" s="44"/>
      <c r="W76" s="79"/>
      <c r="X76" s="44"/>
      <c r="Y76" s="79"/>
      <c r="Z76" s="44"/>
      <c r="AA76" s="38"/>
      <c r="AB76" s="33" t="b">
        <f>IF(受診情報3[[#This Row],[子宮]]="希望",TRUE,FALSE)</f>
        <v>0</v>
      </c>
      <c r="AC76" s="33" t="b">
        <f>IF(受診情報3[[#This Row],[HPV]]="希望",TRUE,FALSE)</f>
        <v>0</v>
      </c>
      <c r="AD76" s="33" t="b">
        <f>IF(受診情報3[[#This Row],[乳がん]]="希望",TRUE,FALSE)</f>
        <v>0</v>
      </c>
      <c r="AE76" s="33" t="b">
        <f>IF(受診情報3[[#This Row],[脳]]="希望",TRUE,FALSE)</f>
        <v>0</v>
      </c>
      <c r="AF76" s="33" t="b">
        <f>IF(受診情報3[[#This Row],[肺がん]]="希望",TRUE,FALSE)</f>
        <v>0</v>
      </c>
      <c r="AG76" s="33" t="b">
        <f>IF(受診情報3[[#This Row],[PET]]="希望",TRUE,FALSE)</f>
        <v>0</v>
      </c>
      <c r="AH76" s="33" t="b">
        <f>IF(受診情報3[[#This Row],[大腸CT]]="希望",TRUE,FALSE)</f>
        <v>0</v>
      </c>
      <c r="AI76" s="33" t="b">
        <f>IF(受診情報3[[#This Row],[心臓]]="希望",TRUE,FALSE)</f>
        <v>0</v>
      </c>
      <c r="AJ76" s="33" t="b">
        <f>IF(受診情報3[[#This Row],[ピロリ]]="希望",TRUE,FALSE)</f>
        <v>0</v>
      </c>
      <c r="AK76" s="33" t="b">
        <f>IF(受診情報3[[#This Row],[アレルギー]]="希望",TRUE,FALSE)</f>
        <v>0</v>
      </c>
      <c r="AL76" s="33" t="b">
        <f>IF(受診情報3[[#This Row],[骨]]="希望",TRUE,FALSE)</f>
        <v>0</v>
      </c>
      <c r="AM76" s="33" t="b">
        <f>IF(受診情報3[[#This Row],[腫瘍マーカー
３種]]="希望",TRUE,FALSE)</f>
        <v>0</v>
      </c>
      <c r="AN76" s="33" t="b">
        <f>IF(受診情報3[[#This Row],[前立腺]]="希望",TRUE,FALSE)</f>
        <v>0</v>
      </c>
      <c r="AO76" s="39" t="str">
        <f>IF(受診情報3[[#This Row],[性別]]="男性",1,IF(受診情報3[[#This Row],[性別]]="女性",2,""))</f>
        <v/>
      </c>
    </row>
    <row r="77" spans="1:41" ht="30" customHeight="1" x14ac:dyDescent="0.4">
      <c r="A77" s="52">
        <f t="shared" si="1"/>
        <v>69</v>
      </c>
      <c r="B77" s="31"/>
      <c r="C77" s="32"/>
      <c r="D77" s="46"/>
      <c r="E77" s="33"/>
      <c r="F77" s="33"/>
      <c r="G77" s="43"/>
      <c r="H77" s="51"/>
      <c r="I77" s="35"/>
      <c r="J77" s="33"/>
      <c r="K77" s="37"/>
      <c r="L77" s="33"/>
      <c r="M77" s="36"/>
      <c r="N77" s="44"/>
      <c r="O77" s="79"/>
      <c r="P77" s="44"/>
      <c r="Q77" s="79"/>
      <c r="R77" s="44"/>
      <c r="S77" s="79"/>
      <c r="T77" s="44"/>
      <c r="U77" s="79"/>
      <c r="V77" s="44"/>
      <c r="W77" s="79"/>
      <c r="X77" s="44"/>
      <c r="Y77" s="79"/>
      <c r="Z77" s="44"/>
      <c r="AA77" s="38"/>
      <c r="AB77" s="33" t="b">
        <f>IF(受診情報3[[#This Row],[子宮]]="希望",TRUE,FALSE)</f>
        <v>0</v>
      </c>
      <c r="AC77" s="33" t="b">
        <f>IF(受診情報3[[#This Row],[HPV]]="希望",TRUE,FALSE)</f>
        <v>0</v>
      </c>
      <c r="AD77" s="33" t="b">
        <f>IF(受診情報3[[#This Row],[乳がん]]="希望",TRUE,FALSE)</f>
        <v>0</v>
      </c>
      <c r="AE77" s="33" t="b">
        <f>IF(受診情報3[[#This Row],[脳]]="希望",TRUE,FALSE)</f>
        <v>0</v>
      </c>
      <c r="AF77" s="33" t="b">
        <f>IF(受診情報3[[#This Row],[肺がん]]="希望",TRUE,FALSE)</f>
        <v>0</v>
      </c>
      <c r="AG77" s="33" t="b">
        <f>IF(受診情報3[[#This Row],[PET]]="希望",TRUE,FALSE)</f>
        <v>0</v>
      </c>
      <c r="AH77" s="33" t="b">
        <f>IF(受診情報3[[#This Row],[大腸CT]]="希望",TRUE,FALSE)</f>
        <v>0</v>
      </c>
      <c r="AI77" s="33" t="b">
        <f>IF(受診情報3[[#This Row],[心臓]]="希望",TRUE,FALSE)</f>
        <v>0</v>
      </c>
      <c r="AJ77" s="33" t="b">
        <f>IF(受診情報3[[#This Row],[ピロリ]]="希望",TRUE,FALSE)</f>
        <v>0</v>
      </c>
      <c r="AK77" s="33" t="b">
        <f>IF(受診情報3[[#This Row],[アレルギー]]="希望",TRUE,FALSE)</f>
        <v>0</v>
      </c>
      <c r="AL77" s="33" t="b">
        <f>IF(受診情報3[[#This Row],[骨]]="希望",TRUE,FALSE)</f>
        <v>0</v>
      </c>
      <c r="AM77" s="33" t="b">
        <f>IF(受診情報3[[#This Row],[腫瘍マーカー
３種]]="希望",TRUE,FALSE)</f>
        <v>0</v>
      </c>
      <c r="AN77" s="33" t="b">
        <f>IF(受診情報3[[#This Row],[前立腺]]="希望",TRUE,FALSE)</f>
        <v>0</v>
      </c>
      <c r="AO77" s="39" t="str">
        <f>IF(受診情報3[[#This Row],[性別]]="男性",1,IF(受診情報3[[#This Row],[性別]]="女性",2,""))</f>
        <v/>
      </c>
    </row>
    <row r="78" spans="1:41" ht="30" customHeight="1" x14ac:dyDescent="0.4">
      <c r="A78" s="52">
        <f t="shared" si="1"/>
        <v>70</v>
      </c>
      <c r="B78" s="31"/>
      <c r="C78" s="32"/>
      <c r="D78" s="46"/>
      <c r="E78" s="33"/>
      <c r="F78" s="33"/>
      <c r="G78" s="43"/>
      <c r="H78" s="51"/>
      <c r="I78" s="35"/>
      <c r="J78" s="33"/>
      <c r="K78" s="37"/>
      <c r="L78" s="33"/>
      <c r="M78" s="36"/>
      <c r="N78" s="44"/>
      <c r="O78" s="79"/>
      <c r="P78" s="44"/>
      <c r="Q78" s="79"/>
      <c r="R78" s="44"/>
      <c r="S78" s="79"/>
      <c r="T78" s="44"/>
      <c r="U78" s="79"/>
      <c r="V78" s="44"/>
      <c r="W78" s="79"/>
      <c r="X78" s="44"/>
      <c r="Y78" s="79"/>
      <c r="Z78" s="44"/>
      <c r="AA78" s="38"/>
      <c r="AB78" s="33" t="b">
        <f>IF(受診情報3[[#This Row],[子宮]]="希望",TRUE,FALSE)</f>
        <v>0</v>
      </c>
      <c r="AC78" s="33" t="b">
        <f>IF(受診情報3[[#This Row],[HPV]]="希望",TRUE,FALSE)</f>
        <v>0</v>
      </c>
      <c r="AD78" s="33" t="b">
        <f>IF(受診情報3[[#This Row],[乳がん]]="希望",TRUE,FALSE)</f>
        <v>0</v>
      </c>
      <c r="AE78" s="33" t="b">
        <f>IF(受診情報3[[#This Row],[脳]]="希望",TRUE,FALSE)</f>
        <v>0</v>
      </c>
      <c r="AF78" s="33" t="b">
        <f>IF(受診情報3[[#This Row],[肺がん]]="希望",TRUE,FALSE)</f>
        <v>0</v>
      </c>
      <c r="AG78" s="33" t="b">
        <f>IF(受診情報3[[#This Row],[PET]]="希望",TRUE,FALSE)</f>
        <v>0</v>
      </c>
      <c r="AH78" s="33" t="b">
        <f>IF(受診情報3[[#This Row],[大腸CT]]="希望",TRUE,FALSE)</f>
        <v>0</v>
      </c>
      <c r="AI78" s="33" t="b">
        <f>IF(受診情報3[[#This Row],[心臓]]="希望",TRUE,FALSE)</f>
        <v>0</v>
      </c>
      <c r="AJ78" s="33" t="b">
        <f>IF(受診情報3[[#This Row],[ピロリ]]="希望",TRUE,FALSE)</f>
        <v>0</v>
      </c>
      <c r="AK78" s="33" t="b">
        <f>IF(受診情報3[[#This Row],[アレルギー]]="希望",TRUE,FALSE)</f>
        <v>0</v>
      </c>
      <c r="AL78" s="33" t="b">
        <f>IF(受診情報3[[#This Row],[骨]]="希望",TRUE,FALSE)</f>
        <v>0</v>
      </c>
      <c r="AM78" s="33" t="b">
        <f>IF(受診情報3[[#This Row],[腫瘍マーカー
３種]]="希望",TRUE,FALSE)</f>
        <v>0</v>
      </c>
      <c r="AN78" s="33" t="b">
        <f>IF(受診情報3[[#This Row],[前立腺]]="希望",TRUE,FALSE)</f>
        <v>0</v>
      </c>
      <c r="AO78" s="39" t="str">
        <f>IF(受診情報3[[#This Row],[性別]]="男性",1,IF(受診情報3[[#This Row],[性別]]="女性",2,""))</f>
        <v/>
      </c>
    </row>
    <row r="79" spans="1:41" ht="30" customHeight="1" x14ac:dyDescent="0.4">
      <c r="A79" s="52">
        <f t="shared" si="1"/>
        <v>71</v>
      </c>
      <c r="B79" s="31"/>
      <c r="C79" s="32"/>
      <c r="D79" s="46"/>
      <c r="E79" s="33"/>
      <c r="F79" s="33"/>
      <c r="G79" s="43"/>
      <c r="H79" s="51"/>
      <c r="I79" s="35"/>
      <c r="J79" s="33"/>
      <c r="K79" s="37"/>
      <c r="L79" s="33"/>
      <c r="M79" s="36"/>
      <c r="N79" s="44"/>
      <c r="O79" s="79"/>
      <c r="P79" s="44"/>
      <c r="Q79" s="79"/>
      <c r="R79" s="44"/>
      <c r="S79" s="79"/>
      <c r="T79" s="44"/>
      <c r="U79" s="79"/>
      <c r="V79" s="44"/>
      <c r="W79" s="79"/>
      <c r="X79" s="44"/>
      <c r="Y79" s="79"/>
      <c r="Z79" s="44"/>
      <c r="AA79" s="38"/>
      <c r="AB79" s="33" t="b">
        <f>IF(受診情報3[[#This Row],[子宮]]="希望",TRUE,FALSE)</f>
        <v>0</v>
      </c>
      <c r="AC79" s="33" t="b">
        <f>IF(受診情報3[[#This Row],[HPV]]="希望",TRUE,FALSE)</f>
        <v>0</v>
      </c>
      <c r="AD79" s="33" t="b">
        <f>IF(受診情報3[[#This Row],[乳がん]]="希望",TRUE,FALSE)</f>
        <v>0</v>
      </c>
      <c r="AE79" s="33" t="b">
        <f>IF(受診情報3[[#This Row],[脳]]="希望",TRUE,FALSE)</f>
        <v>0</v>
      </c>
      <c r="AF79" s="33" t="b">
        <f>IF(受診情報3[[#This Row],[肺がん]]="希望",TRUE,FALSE)</f>
        <v>0</v>
      </c>
      <c r="AG79" s="33" t="b">
        <f>IF(受診情報3[[#This Row],[PET]]="希望",TRUE,FALSE)</f>
        <v>0</v>
      </c>
      <c r="AH79" s="33" t="b">
        <f>IF(受診情報3[[#This Row],[大腸CT]]="希望",TRUE,FALSE)</f>
        <v>0</v>
      </c>
      <c r="AI79" s="33" t="b">
        <f>IF(受診情報3[[#This Row],[心臓]]="希望",TRUE,FALSE)</f>
        <v>0</v>
      </c>
      <c r="AJ79" s="33" t="b">
        <f>IF(受診情報3[[#This Row],[ピロリ]]="希望",TRUE,FALSE)</f>
        <v>0</v>
      </c>
      <c r="AK79" s="33" t="b">
        <f>IF(受診情報3[[#This Row],[アレルギー]]="希望",TRUE,FALSE)</f>
        <v>0</v>
      </c>
      <c r="AL79" s="33" t="b">
        <f>IF(受診情報3[[#This Row],[骨]]="希望",TRUE,FALSE)</f>
        <v>0</v>
      </c>
      <c r="AM79" s="33" t="b">
        <f>IF(受診情報3[[#This Row],[腫瘍マーカー
３種]]="希望",TRUE,FALSE)</f>
        <v>0</v>
      </c>
      <c r="AN79" s="33" t="b">
        <f>IF(受診情報3[[#This Row],[前立腺]]="希望",TRUE,FALSE)</f>
        <v>0</v>
      </c>
      <c r="AO79" s="39" t="str">
        <f>IF(受診情報3[[#This Row],[性別]]="男性",1,IF(受診情報3[[#This Row],[性別]]="女性",2,""))</f>
        <v/>
      </c>
    </row>
    <row r="80" spans="1:41" ht="30" customHeight="1" x14ac:dyDescent="0.4">
      <c r="A80" s="52">
        <f t="shared" si="1"/>
        <v>72</v>
      </c>
      <c r="B80" s="31"/>
      <c r="C80" s="32"/>
      <c r="D80" s="46"/>
      <c r="E80" s="33"/>
      <c r="F80" s="33"/>
      <c r="G80" s="43"/>
      <c r="H80" s="51"/>
      <c r="I80" s="35"/>
      <c r="J80" s="33"/>
      <c r="K80" s="37"/>
      <c r="L80" s="33"/>
      <c r="M80" s="36"/>
      <c r="N80" s="44"/>
      <c r="O80" s="79"/>
      <c r="P80" s="44"/>
      <c r="Q80" s="79"/>
      <c r="R80" s="44"/>
      <c r="S80" s="79"/>
      <c r="T80" s="44"/>
      <c r="U80" s="79"/>
      <c r="V80" s="44"/>
      <c r="W80" s="79"/>
      <c r="X80" s="44"/>
      <c r="Y80" s="79"/>
      <c r="Z80" s="44"/>
      <c r="AA80" s="38"/>
      <c r="AB80" s="33" t="b">
        <f>IF(受診情報3[[#This Row],[子宮]]="希望",TRUE,FALSE)</f>
        <v>0</v>
      </c>
      <c r="AC80" s="33" t="b">
        <f>IF(受診情報3[[#This Row],[HPV]]="希望",TRUE,FALSE)</f>
        <v>0</v>
      </c>
      <c r="AD80" s="33" t="b">
        <f>IF(受診情報3[[#This Row],[乳がん]]="希望",TRUE,FALSE)</f>
        <v>0</v>
      </c>
      <c r="AE80" s="33" t="b">
        <f>IF(受診情報3[[#This Row],[脳]]="希望",TRUE,FALSE)</f>
        <v>0</v>
      </c>
      <c r="AF80" s="33" t="b">
        <f>IF(受診情報3[[#This Row],[肺がん]]="希望",TRUE,FALSE)</f>
        <v>0</v>
      </c>
      <c r="AG80" s="33" t="b">
        <f>IF(受診情報3[[#This Row],[PET]]="希望",TRUE,FALSE)</f>
        <v>0</v>
      </c>
      <c r="AH80" s="33" t="b">
        <f>IF(受診情報3[[#This Row],[大腸CT]]="希望",TRUE,FALSE)</f>
        <v>0</v>
      </c>
      <c r="AI80" s="33" t="b">
        <f>IF(受診情報3[[#This Row],[心臓]]="希望",TRUE,FALSE)</f>
        <v>0</v>
      </c>
      <c r="AJ80" s="33" t="b">
        <f>IF(受診情報3[[#This Row],[ピロリ]]="希望",TRUE,FALSE)</f>
        <v>0</v>
      </c>
      <c r="AK80" s="33" t="b">
        <f>IF(受診情報3[[#This Row],[アレルギー]]="希望",TRUE,FALSE)</f>
        <v>0</v>
      </c>
      <c r="AL80" s="33" t="b">
        <f>IF(受診情報3[[#This Row],[骨]]="希望",TRUE,FALSE)</f>
        <v>0</v>
      </c>
      <c r="AM80" s="33" t="b">
        <f>IF(受診情報3[[#This Row],[腫瘍マーカー
３種]]="希望",TRUE,FALSE)</f>
        <v>0</v>
      </c>
      <c r="AN80" s="33" t="b">
        <f>IF(受診情報3[[#This Row],[前立腺]]="希望",TRUE,FALSE)</f>
        <v>0</v>
      </c>
      <c r="AO80" s="39" t="str">
        <f>IF(受診情報3[[#This Row],[性別]]="男性",1,IF(受診情報3[[#This Row],[性別]]="女性",2,""))</f>
        <v/>
      </c>
    </row>
    <row r="81" spans="1:41" ht="30" customHeight="1" x14ac:dyDescent="0.4">
      <c r="A81" s="52">
        <f t="shared" si="1"/>
        <v>73</v>
      </c>
      <c r="B81" s="31"/>
      <c r="C81" s="32"/>
      <c r="D81" s="46"/>
      <c r="E81" s="33"/>
      <c r="F81" s="33"/>
      <c r="G81" s="43"/>
      <c r="H81" s="51"/>
      <c r="I81" s="35"/>
      <c r="J81" s="33"/>
      <c r="K81" s="37"/>
      <c r="L81" s="33"/>
      <c r="M81" s="36"/>
      <c r="N81" s="44"/>
      <c r="O81" s="79"/>
      <c r="P81" s="44"/>
      <c r="Q81" s="79"/>
      <c r="R81" s="44"/>
      <c r="S81" s="79"/>
      <c r="T81" s="44"/>
      <c r="U81" s="79"/>
      <c r="V81" s="44"/>
      <c r="W81" s="79"/>
      <c r="X81" s="44"/>
      <c r="Y81" s="79"/>
      <c r="Z81" s="44"/>
      <c r="AA81" s="38"/>
      <c r="AB81" s="33" t="b">
        <f>IF(受診情報3[[#This Row],[子宮]]="希望",TRUE,FALSE)</f>
        <v>0</v>
      </c>
      <c r="AC81" s="33" t="b">
        <f>IF(受診情報3[[#This Row],[HPV]]="希望",TRUE,FALSE)</f>
        <v>0</v>
      </c>
      <c r="AD81" s="33" t="b">
        <f>IF(受診情報3[[#This Row],[乳がん]]="希望",TRUE,FALSE)</f>
        <v>0</v>
      </c>
      <c r="AE81" s="33" t="b">
        <f>IF(受診情報3[[#This Row],[脳]]="希望",TRUE,FALSE)</f>
        <v>0</v>
      </c>
      <c r="AF81" s="33" t="b">
        <f>IF(受診情報3[[#This Row],[肺がん]]="希望",TRUE,FALSE)</f>
        <v>0</v>
      </c>
      <c r="AG81" s="33" t="b">
        <f>IF(受診情報3[[#This Row],[PET]]="希望",TRUE,FALSE)</f>
        <v>0</v>
      </c>
      <c r="AH81" s="33" t="b">
        <f>IF(受診情報3[[#This Row],[大腸CT]]="希望",TRUE,FALSE)</f>
        <v>0</v>
      </c>
      <c r="AI81" s="33" t="b">
        <f>IF(受診情報3[[#This Row],[心臓]]="希望",TRUE,FALSE)</f>
        <v>0</v>
      </c>
      <c r="AJ81" s="33" t="b">
        <f>IF(受診情報3[[#This Row],[ピロリ]]="希望",TRUE,FALSE)</f>
        <v>0</v>
      </c>
      <c r="AK81" s="33" t="b">
        <f>IF(受診情報3[[#This Row],[アレルギー]]="希望",TRUE,FALSE)</f>
        <v>0</v>
      </c>
      <c r="AL81" s="33" t="b">
        <f>IF(受診情報3[[#This Row],[骨]]="希望",TRUE,FALSE)</f>
        <v>0</v>
      </c>
      <c r="AM81" s="33" t="b">
        <f>IF(受診情報3[[#This Row],[腫瘍マーカー
３種]]="希望",TRUE,FALSE)</f>
        <v>0</v>
      </c>
      <c r="AN81" s="33" t="b">
        <f>IF(受診情報3[[#This Row],[前立腺]]="希望",TRUE,FALSE)</f>
        <v>0</v>
      </c>
      <c r="AO81" s="39" t="str">
        <f>IF(受診情報3[[#This Row],[性別]]="男性",1,IF(受診情報3[[#This Row],[性別]]="女性",2,""))</f>
        <v/>
      </c>
    </row>
    <row r="82" spans="1:41" ht="30" customHeight="1" x14ac:dyDescent="0.4">
      <c r="A82" s="52">
        <f t="shared" si="1"/>
        <v>74</v>
      </c>
      <c r="B82" s="31"/>
      <c r="C82" s="32"/>
      <c r="D82" s="46"/>
      <c r="E82" s="33"/>
      <c r="F82" s="33"/>
      <c r="G82" s="43"/>
      <c r="H82" s="51"/>
      <c r="I82" s="35"/>
      <c r="J82" s="33"/>
      <c r="K82" s="37"/>
      <c r="L82" s="33"/>
      <c r="M82" s="36"/>
      <c r="N82" s="44"/>
      <c r="O82" s="79"/>
      <c r="P82" s="44"/>
      <c r="Q82" s="79"/>
      <c r="R82" s="44"/>
      <c r="S82" s="79"/>
      <c r="T82" s="44"/>
      <c r="U82" s="79"/>
      <c r="V82" s="44"/>
      <c r="W82" s="79"/>
      <c r="X82" s="44"/>
      <c r="Y82" s="79"/>
      <c r="Z82" s="44"/>
      <c r="AA82" s="38"/>
      <c r="AB82" s="33" t="b">
        <f>IF(受診情報3[[#This Row],[子宮]]="希望",TRUE,FALSE)</f>
        <v>0</v>
      </c>
      <c r="AC82" s="33" t="b">
        <f>IF(受診情報3[[#This Row],[HPV]]="希望",TRUE,FALSE)</f>
        <v>0</v>
      </c>
      <c r="AD82" s="33" t="b">
        <f>IF(受診情報3[[#This Row],[乳がん]]="希望",TRUE,FALSE)</f>
        <v>0</v>
      </c>
      <c r="AE82" s="33" t="b">
        <f>IF(受診情報3[[#This Row],[脳]]="希望",TRUE,FALSE)</f>
        <v>0</v>
      </c>
      <c r="AF82" s="33" t="b">
        <f>IF(受診情報3[[#This Row],[肺がん]]="希望",TRUE,FALSE)</f>
        <v>0</v>
      </c>
      <c r="AG82" s="33" t="b">
        <f>IF(受診情報3[[#This Row],[PET]]="希望",TRUE,FALSE)</f>
        <v>0</v>
      </c>
      <c r="AH82" s="33" t="b">
        <f>IF(受診情報3[[#This Row],[大腸CT]]="希望",TRUE,FALSE)</f>
        <v>0</v>
      </c>
      <c r="AI82" s="33" t="b">
        <f>IF(受診情報3[[#This Row],[心臓]]="希望",TRUE,FALSE)</f>
        <v>0</v>
      </c>
      <c r="AJ82" s="33" t="b">
        <f>IF(受診情報3[[#This Row],[ピロリ]]="希望",TRUE,FALSE)</f>
        <v>0</v>
      </c>
      <c r="AK82" s="33" t="b">
        <f>IF(受診情報3[[#This Row],[アレルギー]]="希望",TRUE,FALSE)</f>
        <v>0</v>
      </c>
      <c r="AL82" s="33" t="b">
        <f>IF(受診情報3[[#This Row],[骨]]="希望",TRUE,FALSE)</f>
        <v>0</v>
      </c>
      <c r="AM82" s="33" t="b">
        <f>IF(受診情報3[[#This Row],[腫瘍マーカー
３種]]="希望",TRUE,FALSE)</f>
        <v>0</v>
      </c>
      <c r="AN82" s="33" t="b">
        <f>IF(受診情報3[[#This Row],[前立腺]]="希望",TRUE,FALSE)</f>
        <v>0</v>
      </c>
      <c r="AO82" s="39" t="str">
        <f>IF(受診情報3[[#This Row],[性別]]="男性",1,IF(受診情報3[[#This Row],[性別]]="女性",2,""))</f>
        <v/>
      </c>
    </row>
    <row r="83" spans="1:41" ht="30" customHeight="1" x14ac:dyDescent="0.4">
      <c r="A83" s="52">
        <f t="shared" si="1"/>
        <v>75</v>
      </c>
      <c r="B83" s="31"/>
      <c r="C83" s="32"/>
      <c r="D83" s="46"/>
      <c r="E83" s="33"/>
      <c r="F83" s="33"/>
      <c r="G83" s="43"/>
      <c r="H83" s="51"/>
      <c r="I83" s="35"/>
      <c r="J83" s="33"/>
      <c r="K83" s="37"/>
      <c r="L83" s="33"/>
      <c r="M83" s="36"/>
      <c r="N83" s="44"/>
      <c r="O83" s="79"/>
      <c r="P83" s="44"/>
      <c r="Q83" s="79"/>
      <c r="R83" s="44"/>
      <c r="S83" s="79"/>
      <c r="T83" s="44"/>
      <c r="U83" s="79"/>
      <c r="V83" s="44"/>
      <c r="W83" s="79"/>
      <c r="X83" s="44"/>
      <c r="Y83" s="79"/>
      <c r="Z83" s="44"/>
      <c r="AA83" s="38"/>
      <c r="AB83" s="33" t="b">
        <f>IF(受診情報3[[#This Row],[子宮]]="希望",TRUE,FALSE)</f>
        <v>0</v>
      </c>
      <c r="AC83" s="33" t="b">
        <f>IF(受診情報3[[#This Row],[HPV]]="希望",TRUE,FALSE)</f>
        <v>0</v>
      </c>
      <c r="AD83" s="33" t="b">
        <f>IF(受診情報3[[#This Row],[乳がん]]="希望",TRUE,FALSE)</f>
        <v>0</v>
      </c>
      <c r="AE83" s="33" t="b">
        <f>IF(受診情報3[[#This Row],[脳]]="希望",TRUE,FALSE)</f>
        <v>0</v>
      </c>
      <c r="AF83" s="33" t="b">
        <f>IF(受診情報3[[#This Row],[肺がん]]="希望",TRUE,FALSE)</f>
        <v>0</v>
      </c>
      <c r="AG83" s="33" t="b">
        <f>IF(受診情報3[[#This Row],[PET]]="希望",TRUE,FALSE)</f>
        <v>0</v>
      </c>
      <c r="AH83" s="33" t="b">
        <f>IF(受診情報3[[#This Row],[大腸CT]]="希望",TRUE,FALSE)</f>
        <v>0</v>
      </c>
      <c r="AI83" s="33" t="b">
        <f>IF(受診情報3[[#This Row],[心臓]]="希望",TRUE,FALSE)</f>
        <v>0</v>
      </c>
      <c r="AJ83" s="33" t="b">
        <f>IF(受診情報3[[#This Row],[ピロリ]]="希望",TRUE,FALSE)</f>
        <v>0</v>
      </c>
      <c r="AK83" s="33" t="b">
        <f>IF(受診情報3[[#This Row],[アレルギー]]="希望",TRUE,FALSE)</f>
        <v>0</v>
      </c>
      <c r="AL83" s="33" t="b">
        <f>IF(受診情報3[[#This Row],[骨]]="希望",TRUE,FALSE)</f>
        <v>0</v>
      </c>
      <c r="AM83" s="33" t="b">
        <f>IF(受診情報3[[#This Row],[腫瘍マーカー
３種]]="希望",TRUE,FALSE)</f>
        <v>0</v>
      </c>
      <c r="AN83" s="33" t="b">
        <f>IF(受診情報3[[#This Row],[前立腺]]="希望",TRUE,FALSE)</f>
        <v>0</v>
      </c>
      <c r="AO83" s="39" t="str">
        <f>IF(受診情報3[[#This Row],[性別]]="男性",1,IF(受診情報3[[#This Row],[性別]]="女性",2,""))</f>
        <v/>
      </c>
    </row>
    <row r="84" spans="1:41" ht="30" customHeight="1" x14ac:dyDescent="0.4">
      <c r="A84" s="52">
        <f t="shared" si="1"/>
        <v>76</v>
      </c>
      <c r="B84" s="31"/>
      <c r="C84" s="32"/>
      <c r="D84" s="46"/>
      <c r="E84" s="33"/>
      <c r="F84" s="33"/>
      <c r="G84" s="43"/>
      <c r="H84" s="51"/>
      <c r="I84" s="35"/>
      <c r="J84" s="33"/>
      <c r="K84" s="37"/>
      <c r="L84" s="33"/>
      <c r="M84" s="36"/>
      <c r="N84" s="44"/>
      <c r="O84" s="79"/>
      <c r="P84" s="44"/>
      <c r="Q84" s="79"/>
      <c r="R84" s="44"/>
      <c r="S84" s="79"/>
      <c r="T84" s="44"/>
      <c r="U84" s="79"/>
      <c r="V84" s="44"/>
      <c r="W84" s="79"/>
      <c r="X84" s="44"/>
      <c r="Y84" s="79"/>
      <c r="Z84" s="44"/>
      <c r="AA84" s="38"/>
      <c r="AB84" s="33" t="b">
        <f>IF(受診情報3[[#This Row],[子宮]]="希望",TRUE,FALSE)</f>
        <v>0</v>
      </c>
      <c r="AC84" s="33" t="b">
        <f>IF(受診情報3[[#This Row],[HPV]]="希望",TRUE,FALSE)</f>
        <v>0</v>
      </c>
      <c r="AD84" s="33" t="b">
        <f>IF(受診情報3[[#This Row],[乳がん]]="希望",TRUE,FALSE)</f>
        <v>0</v>
      </c>
      <c r="AE84" s="33" t="b">
        <f>IF(受診情報3[[#This Row],[脳]]="希望",TRUE,FALSE)</f>
        <v>0</v>
      </c>
      <c r="AF84" s="33" t="b">
        <f>IF(受診情報3[[#This Row],[肺がん]]="希望",TRUE,FALSE)</f>
        <v>0</v>
      </c>
      <c r="AG84" s="33" t="b">
        <f>IF(受診情報3[[#This Row],[PET]]="希望",TRUE,FALSE)</f>
        <v>0</v>
      </c>
      <c r="AH84" s="33" t="b">
        <f>IF(受診情報3[[#This Row],[大腸CT]]="希望",TRUE,FALSE)</f>
        <v>0</v>
      </c>
      <c r="AI84" s="33" t="b">
        <f>IF(受診情報3[[#This Row],[心臓]]="希望",TRUE,FALSE)</f>
        <v>0</v>
      </c>
      <c r="AJ84" s="33" t="b">
        <f>IF(受診情報3[[#This Row],[ピロリ]]="希望",TRUE,FALSE)</f>
        <v>0</v>
      </c>
      <c r="AK84" s="33" t="b">
        <f>IF(受診情報3[[#This Row],[アレルギー]]="希望",TRUE,FALSE)</f>
        <v>0</v>
      </c>
      <c r="AL84" s="33" t="b">
        <f>IF(受診情報3[[#This Row],[骨]]="希望",TRUE,FALSE)</f>
        <v>0</v>
      </c>
      <c r="AM84" s="33" t="b">
        <f>IF(受診情報3[[#This Row],[腫瘍マーカー
３種]]="希望",TRUE,FALSE)</f>
        <v>0</v>
      </c>
      <c r="AN84" s="33" t="b">
        <f>IF(受診情報3[[#This Row],[前立腺]]="希望",TRUE,FALSE)</f>
        <v>0</v>
      </c>
      <c r="AO84" s="39" t="str">
        <f>IF(受診情報3[[#This Row],[性別]]="男性",1,IF(受診情報3[[#This Row],[性別]]="女性",2,""))</f>
        <v/>
      </c>
    </row>
    <row r="85" spans="1:41" ht="30" customHeight="1" x14ac:dyDescent="0.4">
      <c r="A85" s="52">
        <f t="shared" si="1"/>
        <v>77</v>
      </c>
      <c r="B85" s="31"/>
      <c r="C85" s="32"/>
      <c r="D85" s="46"/>
      <c r="E85" s="33"/>
      <c r="F85" s="33"/>
      <c r="G85" s="43"/>
      <c r="H85" s="51"/>
      <c r="I85" s="35"/>
      <c r="J85" s="33"/>
      <c r="K85" s="37"/>
      <c r="L85" s="33"/>
      <c r="M85" s="36"/>
      <c r="N85" s="44"/>
      <c r="O85" s="79"/>
      <c r="P85" s="44"/>
      <c r="Q85" s="79"/>
      <c r="R85" s="44"/>
      <c r="S85" s="79"/>
      <c r="T85" s="44"/>
      <c r="U85" s="79"/>
      <c r="V85" s="44"/>
      <c r="W85" s="79"/>
      <c r="X85" s="44"/>
      <c r="Y85" s="79"/>
      <c r="Z85" s="44"/>
      <c r="AA85" s="38"/>
      <c r="AB85" s="33" t="b">
        <f>IF(受診情報3[[#This Row],[子宮]]="希望",TRUE,FALSE)</f>
        <v>0</v>
      </c>
      <c r="AC85" s="33" t="b">
        <f>IF(受診情報3[[#This Row],[HPV]]="希望",TRUE,FALSE)</f>
        <v>0</v>
      </c>
      <c r="AD85" s="33" t="b">
        <f>IF(受診情報3[[#This Row],[乳がん]]="希望",TRUE,FALSE)</f>
        <v>0</v>
      </c>
      <c r="AE85" s="33" t="b">
        <f>IF(受診情報3[[#This Row],[脳]]="希望",TRUE,FALSE)</f>
        <v>0</v>
      </c>
      <c r="AF85" s="33" t="b">
        <f>IF(受診情報3[[#This Row],[肺がん]]="希望",TRUE,FALSE)</f>
        <v>0</v>
      </c>
      <c r="AG85" s="33" t="b">
        <f>IF(受診情報3[[#This Row],[PET]]="希望",TRUE,FALSE)</f>
        <v>0</v>
      </c>
      <c r="AH85" s="33" t="b">
        <f>IF(受診情報3[[#This Row],[大腸CT]]="希望",TRUE,FALSE)</f>
        <v>0</v>
      </c>
      <c r="AI85" s="33" t="b">
        <f>IF(受診情報3[[#This Row],[心臓]]="希望",TRUE,FALSE)</f>
        <v>0</v>
      </c>
      <c r="AJ85" s="33" t="b">
        <f>IF(受診情報3[[#This Row],[ピロリ]]="希望",TRUE,FALSE)</f>
        <v>0</v>
      </c>
      <c r="AK85" s="33" t="b">
        <f>IF(受診情報3[[#This Row],[アレルギー]]="希望",TRUE,FALSE)</f>
        <v>0</v>
      </c>
      <c r="AL85" s="33" t="b">
        <f>IF(受診情報3[[#This Row],[骨]]="希望",TRUE,FALSE)</f>
        <v>0</v>
      </c>
      <c r="AM85" s="33" t="b">
        <f>IF(受診情報3[[#This Row],[腫瘍マーカー
３種]]="希望",TRUE,FALSE)</f>
        <v>0</v>
      </c>
      <c r="AN85" s="33" t="b">
        <f>IF(受診情報3[[#This Row],[前立腺]]="希望",TRUE,FALSE)</f>
        <v>0</v>
      </c>
      <c r="AO85" s="39" t="str">
        <f>IF(受診情報3[[#This Row],[性別]]="男性",1,IF(受診情報3[[#This Row],[性別]]="女性",2,""))</f>
        <v/>
      </c>
    </row>
    <row r="86" spans="1:41" ht="30" customHeight="1" x14ac:dyDescent="0.4">
      <c r="A86" s="52">
        <f t="shared" si="1"/>
        <v>78</v>
      </c>
      <c r="B86" s="31"/>
      <c r="C86" s="32"/>
      <c r="D86" s="46"/>
      <c r="E86" s="33"/>
      <c r="F86" s="33"/>
      <c r="G86" s="43"/>
      <c r="H86" s="51"/>
      <c r="I86" s="35"/>
      <c r="J86" s="33"/>
      <c r="K86" s="37"/>
      <c r="L86" s="33"/>
      <c r="M86" s="36"/>
      <c r="N86" s="44"/>
      <c r="O86" s="79"/>
      <c r="P86" s="44"/>
      <c r="Q86" s="79"/>
      <c r="R86" s="44"/>
      <c r="S86" s="79"/>
      <c r="T86" s="44"/>
      <c r="U86" s="79"/>
      <c r="V86" s="44"/>
      <c r="W86" s="79"/>
      <c r="X86" s="44"/>
      <c r="Y86" s="79"/>
      <c r="Z86" s="44"/>
      <c r="AA86" s="38"/>
      <c r="AB86" s="33" t="b">
        <f>IF(受診情報3[[#This Row],[子宮]]="希望",TRUE,FALSE)</f>
        <v>0</v>
      </c>
      <c r="AC86" s="33" t="b">
        <f>IF(受診情報3[[#This Row],[HPV]]="希望",TRUE,FALSE)</f>
        <v>0</v>
      </c>
      <c r="AD86" s="33" t="b">
        <f>IF(受診情報3[[#This Row],[乳がん]]="希望",TRUE,FALSE)</f>
        <v>0</v>
      </c>
      <c r="AE86" s="33" t="b">
        <f>IF(受診情報3[[#This Row],[脳]]="希望",TRUE,FALSE)</f>
        <v>0</v>
      </c>
      <c r="AF86" s="33" t="b">
        <f>IF(受診情報3[[#This Row],[肺がん]]="希望",TRUE,FALSE)</f>
        <v>0</v>
      </c>
      <c r="AG86" s="33" t="b">
        <f>IF(受診情報3[[#This Row],[PET]]="希望",TRUE,FALSE)</f>
        <v>0</v>
      </c>
      <c r="AH86" s="33" t="b">
        <f>IF(受診情報3[[#This Row],[大腸CT]]="希望",TRUE,FALSE)</f>
        <v>0</v>
      </c>
      <c r="AI86" s="33" t="b">
        <f>IF(受診情報3[[#This Row],[心臓]]="希望",TRUE,FALSE)</f>
        <v>0</v>
      </c>
      <c r="AJ86" s="33" t="b">
        <f>IF(受診情報3[[#This Row],[ピロリ]]="希望",TRUE,FALSE)</f>
        <v>0</v>
      </c>
      <c r="AK86" s="33" t="b">
        <f>IF(受診情報3[[#This Row],[アレルギー]]="希望",TRUE,FALSE)</f>
        <v>0</v>
      </c>
      <c r="AL86" s="33" t="b">
        <f>IF(受診情報3[[#This Row],[骨]]="希望",TRUE,FALSE)</f>
        <v>0</v>
      </c>
      <c r="AM86" s="33" t="b">
        <f>IF(受診情報3[[#This Row],[腫瘍マーカー
３種]]="希望",TRUE,FALSE)</f>
        <v>0</v>
      </c>
      <c r="AN86" s="33" t="b">
        <f>IF(受診情報3[[#This Row],[前立腺]]="希望",TRUE,FALSE)</f>
        <v>0</v>
      </c>
      <c r="AO86" s="39" t="str">
        <f>IF(受診情報3[[#This Row],[性別]]="男性",1,IF(受診情報3[[#This Row],[性別]]="女性",2,""))</f>
        <v/>
      </c>
    </row>
    <row r="87" spans="1:41" ht="30" customHeight="1" x14ac:dyDescent="0.4">
      <c r="A87" s="52">
        <f t="shared" si="1"/>
        <v>79</v>
      </c>
      <c r="B87" s="31"/>
      <c r="C87" s="32"/>
      <c r="D87" s="46"/>
      <c r="E87" s="33"/>
      <c r="F87" s="33"/>
      <c r="G87" s="43"/>
      <c r="H87" s="51"/>
      <c r="I87" s="35"/>
      <c r="J87" s="33"/>
      <c r="K87" s="37"/>
      <c r="L87" s="33"/>
      <c r="M87" s="36"/>
      <c r="N87" s="44"/>
      <c r="O87" s="79"/>
      <c r="P87" s="44"/>
      <c r="Q87" s="79"/>
      <c r="R87" s="44"/>
      <c r="S87" s="79"/>
      <c r="T87" s="44"/>
      <c r="U87" s="79"/>
      <c r="V87" s="44"/>
      <c r="W87" s="79"/>
      <c r="X87" s="44"/>
      <c r="Y87" s="79"/>
      <c r="Z87" s="44"/>
      <c r="AA87" s="38"/>
      <c r="AB87" s="33" t="b">
        <f>IF(受診情報3[[#This Row],[子宮]]="希望",TRUE,FALSE)</f>
        <v>0</v>
      </c>
      <c r="AC87" s="33" t="b">
        <f>IF(受診情報3[[#This Row],[HPV]]="希望",TRUE,FALSE)</f>
        <v>0</v>
      </c>
      <c r="AD87" s="33" t="b">
        <f>IF(受診情報3[[#This Row],[乳がん]]="希望",TRUE,FALSE)</f>
        <v>0</v>
      </c>
      <c r="AE87" s="33" t="b">
        <f>IF(受診情報3[[#This Row],[脳]]="希望",TRUE,FALSE)</f>
        <v>0</v>
      </c>
      <c r="AF87" s="33" t="b">
        <f>IF(受診情報3[[#This Row],[肺がん]]="希望",TRUE,FALSE)</f>
        <v>0</v>
      </c>
      <c r="AG87" s="33" t="b">
        <f>IF(受診情報3[[#This Row],[PET]]="希望",TRUE,FALSE)</f>
        <v>0</v>
      </c>
      <c r="AH87" s="33" t="b">
        <f>IF(受診情報3[[#This Row],[大腸CT]]="希望",TRUE,FALSE)</f>
        <v>0</v>
      </c>
      <c r="AI87" s="33" t="b">
        <f>IF(受診情報3[[#This Row],[心臓]]="希望",TRUE,FALSE)</f>
        <v>0</v>
      </c>
      <c r="AJ87" s="33" t="b">
        <f>IF(受診情報3[[#This Row],[ピロリ]]="希望",TRUE,FALSE)</f>
        <v>0</v>
      </c>
      <c r="AK87" s="33" t="b">
        <f>IF(受診情報3[[#This Row],[アレルギー]]="希望",TRUE,FALSE)</f>
        <v>0</v>
      </c>
      <c r="AL87" s="33" t="b">
        <f>IF(受診情報3[[#This Row],[骨]]="希望",TRUE,FALSE)</f>
        <v>0</v>
      </c>
      <c r="AM87" s="33" t="b">
        <f>IF(受診情報3[[#This Row],[腫瘍マーカー
３種]]="希望",TRUE,FALSE)</f>
        <v>0</v>
      </c>
      <c r="AN87" s="33" t="b">
        <f>IF(受診情報3[[#This Row],[前立腺]]="希望",TRUE,FALSE)</f>
        <v>0</v>
      </c>
      <c r="AO87" s="39" t="str">
        <f>IF(受診情報3[[#This Row],[性別]]="男性",1,IF(受診情報3[[#This Row],[性別]]="女性",2,""))</f>
        <v/>
      </c>
    </row>
    <row r="88" spans="1:41" ht="30" customHeight="1" x14ac:dyDescent="0.4">
      <c r="A88" s="52">
        <f t="shared" si="1"/>
        <v>80</v>
      </c>
      <c r="B88" s="31"/>
      <c r="C88" s="32"/>
      <c r="D88" s="46"/>
      <c r="E88" s="33"/>
      <c r="F88" s="33"/>
      <c r="G88" s="43"/>
      <c r="H88" s="51"/>
      <c r="I88" s="35"/>
      <c r="J88" s="33"/>
      <c r="K88" s="37"/>
      <c r="L88" s="33"/>
      <c r="M88" s="36"/>
      <c r="N88" s="44"/>
      <c r="O88" s="79"/>
      <c r="P88" s="44"/>
      <c r="Q88" s="79"/>
      <c r="R88" s="44"/>
      <c r="S88" s="79"/>
      <c r="T88" s="44"/>
      <c r="U88" s="79"/>
      <c r="V88" s="44"/>
      <c r="W88" s="79"/>
      <c r="X88" s="44"/>
      <c r="Y88" s="79"/>
      <c r="Z88" s="44"/>
      <c r="AA88" s="38"/>
      <c r="AB88" s="33" t="b">
        <f>IF(受診情報3[[#This Row],[子宮]]="希望",TRUE,FALSE)</f>
        <v>0</v>
      </c>
      <c r="AC88" s="33" t="b">
        <f>IF(受診情報3[[#This Row],[HPV]]="希望",TRUE,FALSE)</f>
        <v>0</v>
      </c>
      <c r="AD88" s="33" t="b">
        <f>IF(受診情報3[[#This Row],[乳がん]]="希望",TRUE,FALSE)</f>
        <v>0</v>
      </c>
      <c r="AE88" s="33" t="b">
        <f>IF(受診情報3[[#This Row],[脳]]="希望",TRUE,FALSE)</f>
        <v>0</v>
      </c>
      <c r="AF88" s="33" t="b">
        <f>IF(受診情報3[[#This Row],[肺がん]]="希望",TRUE,FALSE)</f>
        <v>0</v>
      </c>
      <c r="AG88" s="33" t="b">
        <f>IF(受診情報3[[#This Row],[PET]]="希望",TRUE,FALSE)</f>
        <v>0</v>
      </c>
      <c r="AH88" s="33" t="b">
        <f>IF(受診情報3[[#This Row],[大腸CT]]="希望",TRUE,FALSE)</f>
        <v>0</v>
      </c>
      <c r="AI88" s="33" t="b">
        <f>IF(受診情報3[[#This Row],[心臓]]="希望",TRUE,FALSE)</f>
        <v>0</v>
      </c>
      <c r="AJ88" s="33" t="b">
        <f>IF(受診情報3[[#This Row],[ピロリ]]="希望",TRUE,FALSE)</f>
        <v>0</v>
      </c>
      <c r="AK88" s="33" t="b">
        <f>IF(受診情報3[[#This Row],[アレルギー]]="希望",TRUE,FALSE)</f>
        <v>0</v>
      </c>
      <c r="AL88" s="33" t="b">
        <f>IF(受診情報3[[#This Row],[骨]]="希望",TRUE,FALSE)</f>
        <v>0</v>
      </c>
      <c r="AM88" s="33" t="b">
        <f>IF(受診情報3[[#This Row],[腫瘍マーカー
３種]]="希望",TRUE,FALSE)</f>
        <v>0</v>
      </c>
      <c r="AN88" s="33" t="b">
        <f>IF(受診情報3[[#This Row],[前立腺]]="希望",TRUE,FALSE)</f>
        <v>0</v>
      </c>
      <c r="AO88" s="39" t="str">
        <f>IF(受診情報3[[#This Row],[性別]]="男性",1,IF(受診情報3[[#This Row],[性別]]="女性",2,""))</f>
        <v/>
      </c>
    </row>
    <row r="89" spans="1:41" ht="30" customHeight="1" x14ac:dyDescent="0.4">
      <c r="A89" s="52">
        <f t="shared" si="1"/>
        <v>81</v>
      </c>
      <c r="B89" s="31"/>
      <c r="C89" s="32"/>
      <c r="D89" s="46"/>
      <c r="E89" s="33"/>
      <c r="F89" s="33"/>
      <c r="G89" s="43"/>
      <c r="H89" s="51"/>
      <c r="I89" s="35"/>
      <c r="J89" s="33"/>
      <c r="K89" s="37"/>
      <c r="L89" s="33"/>
      <c r="M89" s="36"/>
      <c r="N89" s="44"/>
      <c r="O89" s="79"/>
      <c r="P89" s="44"/>
      <c r="Q89" s="79"/>
      <c r="R89" s="44"/>
      <c r="S89" s="79"/>
      <c r="T89" s="44"/>
      <c r="U89" s="79"/>
      <c r="V89" s="44"/>
      <c r="W89" s="79"/>
      <c r="X89" s="44"/>
      <c r="Y89" s="79"/>
      <c r="Z89" s="44"/>
      <c r="AA89" s="38"/>
      <c r="AB89" s="33" t="b">
        <f>IF(受診情報3[[#This Row],[子宮]]="希望",TRUE,FALSE)</f>
        <v>0</v>
      </c>
      <c r="AC89" s="33" t="b">
        <f>IF(受診情報3[[#This Row],[HPV]]="希望",TRUE,FALSE)</f>
        <v>0</v>
      </c>
      <c r="AD89" s="33" t="b">
        <f>IF(受診情報3[[#This Row],[乳がん]]="希望",TRUE,FALSE)</f>
        <v>0</v>
      </c>
      <c r="AE89" s="33" t="b">
        <f>IF(受診情報3[[#This Row],[脳]]="希望",TRUE,FALSE)</f>
        <v>0</v>
      </c>
      <c r="AF89" s="33" t="b">
        <f>IF(受診情報3[[#This Row],[肺がん]]="希望",TRUE,FALSE)</f>
        <v>0</v>
      </c>
      <c r="AG89" s="33" t="b">
        <f>IF(受診情報3[[#This Row],[PET]]="希望",TRUE,FALSE)</f>
        <v>0</v>
      </c>
      <c r="AH89" s="33" t="b">
        <f>IF(受診情報3[[#This Row],[大腸CT]]="希望",TRUE,FALSE)</f>
        <v>0</v>
      </c>
      <c r="AI89" s="33" t="b">
        <f>IF(受診情報3[[#This Row],[心臓]]="希望",TRUE,FALSE)</f>
        <v>0</v>
      </c>
      <c r="AJ89" s="33" t="b">
        <f>IF(受診情報3[[#This Row],[ピロリ]]="希望",TRUE,FALSE)</f>
        <v>0</v>
      </c>
      <c r="AK89" s="33" t="b">
        <f>IF(受診情報3[[#This Row],[アレルギー]]="希望",TRUE,FALSE)</f>
        <v>0</v>
      </c>
      <c r="AL89" s="33" t="b">
        <f>IF(受診情報3[[#This Row],[骨]]="希望",TRUE,FALSE)</f>
        <v>0</v>
      </c>
      <c r="AM89" s="33" t="b">
        <f>IF(受診情報3[[#This Row],[腫瘍マーカー
３種]]="希望",TRUE,FALSE)</f>
        <v>0</v>
      </c>
      <c r="AN89" s="33" t="b">
        <f>IF(受診情報3[[#This Row],[前立腺]]="希望",TRUE,FALSE)</f>
        <v>0</v>
      </c>
      <c r="AO89" s="39" t="str">
        <f>IF(受診情報3[[#This Row],[性別]]="男性",1,IF(受診情報3[[#This Row],[性別]]="女性",2,""))</f>
        <v/>
      </c>
    </row>
    <row r="90" spans="1:41" ht="30" customHeight="1" x14ac:dyDescent="0.4">
      <c r="A90" s="52">
        <f t="shared" si="1"/>
        <v>82</v>
      </c>
      <c r="B90" s="31"/>
      <c r="C90" s="32"/>
      <c r="D90" s="46"/>
      <c r="E90" s="33"/>
      <c r="F90" s="33"/>
      <c r="G90" s="43"/>
      <c r="H90" s="51"/>
      <c r="I90" s="35"/>
      <c r="J90" s="33"/>
      <c r="K90" s="37"/>
      <c r="L90" s="33"/>
      <c r="M90" s="36"/>
      <c r="N90" s="44"/>
      <c r="O90" s="79"/>
      <c r="P90" s="44"/>
      <c r="Q90" s="79"/>
      <c r="R90" s="44"/>
      <c r="S90" s="79"/>
      <c r="T90" s="44"/>
      <c r="U90" s="79"/>
      <c r="V90" s="44"/>
      <c r="W90" s="79"/>
      <c r="X90" s="44"/>
      <c r="Y90" s="79"/>
      <c r="Z90" s="44"/>
      <c r="AA90" s="38"/>
      <c r="AB90" s="33" t="b">
        <f>IF(受診情報3[[#This Row],[子宮]]="希望",TRUE,FALSE)</f>
        <v>0</v>
      </c>
      <c r="AC90" s="33" t="b">
        <f>IF(受診情報3[[#This Row],[HPV]]="希望",TRUE,FALSE)</f>
        <v>0</v>
      </c>
      <c r="AD90" s="33" t="b">
        <f>IF(受診情報3[[#This Row],[乳がん]]="希望",TRUE,FALSE)</f>
        <v>0</v>
      </c>
      <c r="AE90" s="33" t="b">
        <f>IF(受診情報3[[#This Row],[脳]]="希望",TRUE,FALSE)</f>
        <v>0</v>
      </c>
      <c r="AF90" s="33" t="b">
        <f>IF(受診情報3[[#This Row],[肺がん]]="希望",TRUE,FALSE)</f>
        <v>0</v>
      </c>
      <c r="AG90" s="33" t="b">
        <f>IF(受診情報3[[#This Row],[PET]]="希望",TRUE,FALSE)</f>
        <v>0</v>
      </c>
      <c r="AH90" s="33" t="b">
        <f>IF(受診情報3[[#This Row],[大腸CT]]="希望",TRUE,FALSE)</f>
        <v>0</v>
      </c>
      <c r="AI90" s="33" t="b">
        <f>IF(受診情報3[[#This Row],[心臓]]="希望",TRUE,FALSE)</f>
        <v>0</v>
      </c>
      <c r="AJ90" s="33" t="b">
        <f>IF(受診情報3[[#This Row],[ピロリ]]="希望",TRUE,FALSE)</f>
        <v>0</v>
      </c>
      <c r="AK90" s="33" t="b">
        <f>IF(受診情報3[[#This Row],[アレルギー]]="希望",TRUE,FALSE)</f>
        <v>0</v>
      </c>
      <c r="AL90" s="33" t="b">
        <f>IF(受診情報3[[#This Row],[骨]]="希望",TRUE,FALSE)</f>
        <v>0</v>
      </c>
      <c r="AM90" s="33" t="b">
        <f>IF(受診情報3[[#This Row],[腫瘍マーカー
３種]]="希望",TRUE,FALSE)</f>
        <v>0</v>
      </c>
      <c r="AN90" s="33" t="b">
        <f>IF(受診情報3[[#This Row],[前立腺]]="希望",TRUE,FALSE)</f>
        <v>0</v>
      </c>
      <c r="AO90" s="39" t="str">
        <f>IF(受診情報3[[#This Row],[性別]]="男性",1,IF(受診情報3[[#This Row],[性別]]="女性",2,""))</f>
        <v/>
      </c>
    </row>
    <row r="91" spans="1:41" ht="30" customHeight="1" x14ac:dyDescent="0.4">
      <c r="A91" s="52">
        <f t="shared" si="1"/>
        <v>83</v>
      </c>
      <c r="B91" s="31"/>
      <c r="C91" s="32"/>
      <c r="D91" s="46"/>
      <c r="E91" s="33"/>
      <c r="F91" s="33"/>
      <c r="G91" s="43"/>
      <c r="H91" s="51"/>
      <c r="I91" s="35"/>
      <c r="J91" s="33"/>
      <c r="K91" s="37"/>
      <c r="L91" s="33"/>
      <c r="M91" s="36"/>
      <c r="N91" s="44"/>
      <c r="O91" s="79"/>
      <c r="P91" s="44"/>
      <c r="Q91" s="79"/>
      <c r="R91" s="44"/>
      <c r="S91" s="79"/>
      <c r="T91" s="44"/>
      <c r="U91" s="79"/>
      <c r="V91" s="44"/>
      <c r="W91" s="79"/>
      <c r="X91" s="44"/>
      <c r="Y91" s="79"/>
      <c r="Z91" s="44"/>
      <c r="AA91" s="38"/>
      <c r="AB91" s="33" t="b">
        <f>IF(受診情報3[[#This Row],[子宮]]="希望",TRUE,FALSE)</f>
        <v>0</v>
      </c>
      <c r="AC91" s="33" t="b">
        <f>IF(受診情報3[[#This Row],[HPV]]="希望",TRUE,FALSE)</f>
        <v>0</v>
      </c>
      <c r="AD91" s="33" t="b">
        <f>IF(受診情報3[[#This Row],[乳がん]]="希望",TRUE,FALSE)</f>
        <v>0</v>
      </c>
      <c r="AE91" s="33" t="b">
        <f>IF(受診情報3[[#This Row],[脳]]="希望",TRUE,FALSE)</f>
        <v>0</v>
      </c>
      <c r="AF91" s="33" t="b">
        <f>IF(受診情報3[[#This Row],[肺がん]]="希望",TRUE,FALSE)</f>
        <v>0</v>
      </c>
      <c r="AG91" s="33" t="b">
        <f>IF(受診情報3[[#This Row],[PET]]="希望",TRUE,FALSE)</f>
        <v>0</v>
      </c>
      <c r="AH91" s="33" t="b">
        <f>IF(受診情報3[[#This Row],[大腸CT]]="希望",TRUE,FALSE)</f>
        <v>0</v>
      </c>
      <c r="AI91" s="33" t="b">
        <f>IF(受診情報3[[#This Row],[心臓]]="希望",TRUE,FALSE)</f>
        <v>0</v>
      </c>
      <c r="AJ91" s="33" t="b">
        <f>IF(受診情報3[[#This Row],[ピロリ]]="希望",TRUE,FALSE)</f>
        <v>0</v>
      </c>
      <c r="AK91" s="33" t="b">
        <f>IF(受診情報3[[#This Row],[アレルギー]]="希望",TRUE,FALSE)</f>
        <v>0</v>
      </c>
      <c r="AL91" s="33" t="b">
        <f>IF(受診情報3[[#This Row],[骨]]="希望",TRUE,FALSE)</f>
        <v>0</v>
      </c>
      <c r="AM91" s="33" t="b">
        <f>IF(受診情報3[[#This Row],[腫瘍マーカー
３種]]="希望",TRUE,FALSE)</f>
        <v>0</v>
      </c>
      <c r="AN91" s="33" t="b">
        <f>IF(受診情報3[[#This Row],[前立腺]]="希望",TRUE,FALSE)</f>
        <v>0</v>
      </c>
      <c r="AO91" s="39" t="str">
        <f>IF(受診情報3[[#This Row],[性別]]="男性",1,IF(受診情報3[[#This Row],[性別]]="女性",2,""))</f>
        <v/>
      </c>
    </row>
    <row r="92" spans="1:41" ht="30" customHeight="1" x14ac:dyDescent="0.4">
      <c r="A92" s="52">
        <f t="shared" si="1"/>
        <v>84</v>
      </c>
      <c r="B92" s="31"/>
      <c r="C92" s="32"/>
      <c r="D92" s="46"/>
      <c r="E92" s="33"/>
      <c r="F92" s="33"/>
      <c r="G92" s="43"/>
      <c r="H92" s="51"/>
      <c r="I92" s="35"/>
      <c r="J92" s="33"/>
      <c r="K92" s="37"/>
      <c r="L92" s="33"/>
      <c r="M92" s="36"/>
      <c r="N92" s="44"/>
      <c r="O92" s="79"/>
      <c r="P92" s="44"/>
      <c r="Q92" s="79"/>
      <c r="R92" s="44"/>
      <c r="S92" s="79"/>
      <c r="T92" s="44"/>
      <c r="U92" s="79"/>
      <c r="V92" s="44"/>
      <c r="W92" s="79"/>
      <c r="X92" s="44"/>
      <c r="Y92" s="79"/>
      <c r="Z92" s="44"/>
      <c r="AA92" s="38"/>
      <c r="AB92" s="33" t="b">
        <f>IF(受診情報3[[#This Row],[子宮]]="希望",TRUE,FALSE)</f>
        <v>0</v>
      </c>
      <c r="AC92" s="33" t="b">
        <f>IF(受診情報3[[#This Row],[HPV]]="希望",TRUE,FALSE)</f>
        <v>0</v>
      </c>
      <c r="AD92" s="33" t="b">
        <f>IF(受診情報3[[#This Row],[乳がん]]="希望",TRUE,FALSE)</f>
        <v>0</v>
      </c>
      <c r="AE92" s="33" t="b">
        <f>IF(受診情報3[[#This Row],[脳]]="希望",TRUE,FALSE)</f>
        <v>0</v>
      </c>
      <c r="AF92" s="33" t="b">
        <f>IF(受診情報3[[#This Row],[肺がん]]="希望",TRUE,FALSE)</f>
        <v>0</v>
      </c>
      <c r="AG92" s="33" t="b">
        <f>IF(受診情報3[[#This Row],[PET]]="希望",TRUE,FALSE)</f>
        <v>0</v>
      </c>
      <c r="AH92" s="33" t="b">
        <f>IF(受診情報3[[#This Row],[大腸CT]]="希望",TRUE,FALSE)</f>
        <v>0</v>
      </c>
      <c r="AI92" s="33" t="b">
        <f>IF(受診情報3[[#This Row],[心臓]]="希望",TRUE,FALSE)</f>
        <v>0</v>
      </c>
      <c r="AJ92" s="33" t="b">
        <f>IF(受診情報3[[#This Row],[ピロリ]]="希望",TRUE,FALSE)</f>
        <v>0</v>
      </c>
      <c r="AK92" s="33" t="b">
        <f>IF(受診情報3[[#This Row],[アレルギー]]="希望",TRUE,FALSE)</f>
        <v>0</v>
      </c>
      <c r="AL92" s="33" t="b">
        <f>IF(受診情報3[[#This Row],[骨]]="希望",TRUE,FALSE)</f>
        <v>0</v>
      </c>
      <c r="AM92" s="33" t="b">
        <f>IF(受診情報3[[#This Row],[腫瘍マーカー
３種]]="希望",TRUE,FALSE)</f>
        <v>0</v>
      </c>
      <c r="AN92" s="33" t="b">
        <f>IF(受診情報3[[#This Row],[前立腺]]="希望",TRUE,FALSE)</f>
        <v>0</v>
      </c>
      <c r="AO92" s="39" t="str">
        <f>IF(受診情報3[[#This Row],[性別]]="男性",1,IF(受診情報3[[#This Row],[性別]]="女性",2,""))</f>
        <v/>
      </c>
    </row>
    <row r="93" spans="1:41" ht="30" customHeight="1" x14ac:dyDescent="0.4">
      <c r="A93" s="52">
        <f t="shared" si="1"/>
        <v>85</v>
      </c>
      <c r="B93" s="31"/>
      <c r="C93" s="32"/>
      <c r="D93" s="46"/>
      <c r="E93" s="33"/>
      <c r="F93" s="33"/>
      <c r="G93" s="43"/>
      <c r="H93" s="51"/>
      <c r="I93" s="35"/>
      <c r="J93" s="33"/>
      <c r="K93" s="37"/>
      <c r="L93" s="33"/>
      <c r="M93" s="36"/>
      <c r="N93" s="44"/>
      <c r="O93" s="79"/>
      <c r="P93" s="44"/>
      <c r="Q93" s="79"/>
      <c r="R93" s="44"/>
      <c r="S93" s="79"/>
      <c r="T93" s="44"/>
      <c r="U93" s="79"/>
      <c r="V93" s="44"/>
      <c r="W93" s="79"/>
      <c r="X93" s="44"/>
      <c r="Y93" s="79"/>
      <c r="Z93" s="44"/>
      <c r="AA93" s="38"/>
      <c r="AB93" s="33" t="b">
        <f>IF(受診情報3[[#This Row],[子宮]]="希望",TRUE,FALSE)</f>
        <v>0</v>
      </c>
      <c r="AC93" s="33" t="b">
        <f>IF(受診情報3[[#This Row],[HPV]]="希望",TRUE,FALSE)</f>
        <v>0</v>
      </c>
      <c r="AD93" s="33" t="b">
        <f>IF(受診情報3[[#This Row],[乳がん]]="希望",TRUE,FALSE)</f>
        <v>0</v>
      </c>
      <c r="AE93" s="33" t="b">
        <f>IF(受診情報3[[#This Row],[脳]]="希望",TRUE,FALSE)</f>
        <v>0</v>
      </c>
      <c r="AF93" s="33" t="b">
        <f>IF(受診情報3[[#This Row],[肺がん]]="希望",TRUE,FALSE)</f>
        <v>0</v>
      </c>
      <c r="AG93" s="33" t="b">
        <f>IF(受診情報3[[#This Row],[PET]]="希望",TRUE,FALSE)</f>
        <v>0</v>
      </c>
      <c r="AH93" s="33" t="b">
        <f>IF(受診情報3[[#This Row],[大腸CT]]="希望",TRUE,FALSE)</f>
        <v>0</v>
      </c>
      <c r="AI93" s="33" t="b">
        <f>IF(受診情報3[[#This Row],[心臓]]="希望",TRUE,FALSE)</f>
        <v>0</v>
      </c>
      <c r="AJ93" s="33" t="b">
        <f>IF(受診情報3[[#This Row],[ピロリ]]="希望",TRUE,FALSE)</f>
        <v>0</v>
      </c>
      <c r="AK93" s="33" t="b">
        <f>IF(受診情報3[[#This Row],[アレルギー]]="希望",TRUE,FALSE)</f>
        <v>0</v>
      </c>
      <c r="AL93" s="33" t="b">
        <f>IF(受診情報3[[#This Row],[骨]]="希望",TRUE,FALSE)</f>
        <v>0</v>
      </c>
      <c r="AM93" s="33" t="b">
        <f>IF(受診情報3[[#This Row],[腫瘍マーカー
３種]]="希望",TRUE,FALSE)</f>
        <v>0</v>
      </c>
      <c r="AN93" s="33" t="b">
        <f>IF(受診情報3[[#This Row],[前立腺]]="希望",TRUE,FALSE)</f>
        <v>0</v>
      </c>
      <c r="AO93" s="39" t="str">
        <f>IF(受診情報3[[#This Row],[性別]]="男性",1,IF(受診情報3[[#This Row],[性別]]="女性",2,""))</f>
        <v/>
      </c>
    </row>
    <row r="94" spans="1:41" ht="30" customHeight="1" x14ac:dyDescent="0.4">
      <c r="A94" s="52">
        <f t="shared" si="1"/>
        <v>86</v>
      </c>
      <c r="B94" s="31"/>
      <c r="C94" s="32"/>
      <c r="D94" s="46"/>
      <c r="E94" s="33"/>
      <c r="F94" s="33"/>
      <c r="G94" s="43"/>
      <c r="H94" s="51"/>
      <c r="I94" s="35"/>
      <c r="J94" s="33"/>
      <c r="K94" s="37"/>
      <c r="L94" s="33"/>
      <c r="M94" s="36"/>
      <c r="N94" s="44"/>
      <c r="O94" s="79"/>
      <c r="P94" s="44"/>
      <c r="Q94" s="79"/>
      <c r="R94" s="44"/>
      <c r="S94" s="79"/>
      <c r="T94" s="44"/>
      <c r="U94" s="79"/>
      <c r="V94" s="44"/>
      <c r="W94" s="79"/>
      <c r="X94" s="44"/>
      <c r="Y94" s="79"/>
      <c r="Z94" s="44"/>
      <c r="AA94" s="38"/>
      <c r="AB94" s="33" t="b">
        <f>IF(受診情報3[[#This Row],[子宮]]="希望",TRUE,FALSE)</f>
        <v>0</v>
      </c>
      <c r="AC94" s="33" t="b">
        <f>IF(受診情報3[[#This Row],[HPV]]="希望",TRUE,FALSE)</f>
        <v>0</v>
      </c>
      <c r="AD94" s="33" t="b">
        <f>IF(受診情報3[[#This Row],[乳がん]]="希望",TRUE,FALSE)</f>
        <v>0</v>
      </c>
      <c r="AE94" s="33" t="b">
        <f>IF(受診情報3[[#This Row],[脳]]="希望",TRUE,FALSE)</f>
        <v>0</v>
      </c>
      <c r="AF94" s="33" t="b">
        <f>IF(受診情報3[[#This Row],[肺がん]]="希望",TRUE,FALSE)</f>
        <v>0</v>
      </c>
      <c r="AG94" s="33" t="b">
        <f>IF(受診情報3[[#This Row],[PET]]="希望",TRUE,FALSE)</f>
        <v>0</v>
      </c>
      <c r="AH94" s="33" t="b">
        <f>IF(受診情報3[[#This Row],[大腸CT]]="希望",TRUE,FALSE)</f>
        <v>0</v>
      </c>
      <c r="AI94" s="33" t="b">
        <f>IF(受診情報3[[#This Row],[心臓]]="希望",TRUE,FALSE)</f>
        <v>0</v>
      </c>
      <c r="AJ94" s="33" t="b">
        <f>IF(受診情報3[[#This Row],[ピロリ]]="希望",TRUE,FALSE)</f>
        <v>0</v>
      </c>
      <c r="AK94" s="33" t="b">
        <f>IF(受診情報3[[#This Row],[アレルギー]]="希望",TRUE,FALSE)</f>
        <v>0</v>
      </c>
      <c r="AL94" s="33" t="b">
        <f>IF(受診情報3[[#This Row],[骨]]="希望",TRUE,FALSE)</f>
        <v>0</v>
      </c>
      <c r="AM94" s="33" t="b">
        <f>IF(受診情報3[[#This Row],[腫瘍マーカー
３種]]="希望",TRUE,FALSE)</f>
        <v>0</v>
      </c>
      <c r="AN94" s="33" t="b">
        <f>IF(受診情報3[[#This Row],[前立腺]]="希望",TRUE,FALSE)</f>
        <v>0</v>
      </c>
      <c r="AO94" s="39" t="str">
        <f>IF(受診情報3[[#This Row],[性別]]="男性",1,IF(受診情報3[[#This Row],[性別]]="女性",2,""))</f>
        <v/>
      </c>
    </row>
    <row r="95" spans="1:41" ht="30" customHeight="1" x14ac:dyDescent="0.4">
      <c r="A95" s="52">
        <f t="shared" si="1"/>
        <v>87</v>
      </c>
      <c r="B95" s="31"/>
      <c r="C95" s="32"/>
      <c r="D95" s="46"/>
      <c r="E95" s="33"/>
      <c r="F95" s="33"/>
      <c r="G95" s="43"/>
      <c r="H95" s="51"/>
      <c r="I95" s="35"/>
      <c r="J95" s="33"/>
      <c r="K95" s="37"/>
      <c r="L95" s="33"/>
      <c r="M95" s="36"/>
      <c r="N95" s="44"/>
      <c r="O95" s="79"/>
      <c r="P95" s="44"/>
      <c r="Q95" s="79"/>
      <c r="R95" s="44"/>
      <c r="S95" s="79"/>
      <c r="T95" s="44"/>
      <c r="U95" s="79"/>
      <c r="V95" s="44"/>
      <c r="W95" s="79"/>
      <c r="X95" s="44"/>
      <c r="Y95" s="79"/>
      <c r="Z95" s="44"/>
      <c r="AA95" s="38"/>
      <c r="AB95" s="33" t="b">
        <f>IF(受診情報3[[#This Row],[子宮]]="希望",TRUE,FALSE)</f>
        <v>0</v>
      </c>
      <c r="AC95" s="33" t="b">
        <f>IF(受診情報3[[#This Row],[HPV]]="希望",TRUE,FALSE)</f>
        <v>0</v>
      </c>
      <c r="AD95" s="33" t="b">
        <f>IF(受診情報3[[#This Row],[乳がん]]="希望",TRUE,FALSE)</f>
        <v>0</v>
      </c>
      <c r="AE95" s="33" t="b">
        <f>IF(受診情報3[[#This Row],[脳]]="希望",TRUE,FALSE)</f>
        <v>0</v>
      </c>
      <c r="AF95" s="33" t="b">
        <f>IF(受診情報3[[#This Row],[肺がん]]="希望",TRUE,FALSE)</f>
        <v>0</v>
      </c>
      <c r="AG95" s="33" t="b">
        <f>IF(受診情報3[[#This Row],[PET]]="希望",TRUE,FALSE)</f>
        <v>0</v>
      </c>
      <c r="AH95" s="33" t="b">
        <f>IF(受診情報3[[#This Row],[大腸CT]]="希望",TRUE,FALSE)</f>
        <v>0</v>
      </c>
      <c r="AI95" s="33" t="b">
        <f>IF(受診情報3[[#This Row],[心臓]]="希望",TRUE,FALSE)</f>
        <v>0</v>
      </c>
      <c r="AJ95" s="33" t="b">
        <f>IF(受診情報3[[#This Row],[ピロリ]]="希望",TRUE,FALSE)</f>
        <v>0</v>
      </c>
      <c r="AK95" s="33" t="b">
        <f>IF(受診情報3[[#This Row],[アレルギー]]="希望",TRUE,FALSE)</f>
        <v>0</v>
      </c>
      <c r="AL95" s="33" t="b">
        <f>IF(受診情報3[[#This Row],[骨]]="希望",TRUE,FALSE)</f>
        <v>0</v>
      </c>
      <c r="AM95" s="33" t="b">
        <f>IF(受診情報3[[#This Row],[腫瘍マーカー
３種]]="希望",TRUE,FALSE)</f>
        <v>0</v>
      </c>
      <c r="AN95" s="33" t="b">
        <f>IF(受診情報3[[#This Row],[前立腺]]="希望",TRUE,FALSE)</f>
        <v>0</v>
      </c>
      <c r="AO95" s="39" t="str">
        <f>IF(受診情報3[[#This Row],[性別]]="男性",1,IF(受診情報3[[#This Row],[性別]]="女性",2,""))</f>
        <v/>
      </c>
    </row>
    <row r="96" spans="1:41" ht="30" customHeight="1" x14ac:dyDescent="0.4">
      <c r="A96" s="52">
        <f t="shared" si="1"/>
        <v>88</v>
      </c>
      <c r="B96" s="31"/>
      <c r="C96" s="32"/>
      <c r="D96" s="46"/>
      <c r="E96" s="33"/>
      <c r="F96" s="33"/>
      <c r="G96" s="43"/>
      <c r="H96" s="51"/>
      <c r="I96" s="35"/>
      <c r="J96" s="33"/>
      <c r="K96" s="37"/>
      <c r="L96" s="33"/>
      <c r="M96" s="36"/>
      <c r="N96" s="44"/>
      <c r="O96" s="79"/>
      <c r="P96" s="44"/>
      <c r="Q96" s="79"/>
      <c r="R96" s="44"/>
      <c r="S96" s="79"/>
      <c r="T96" s="44"/>
      <c r="U96" s="79"/>
      <c r="V96" s="44"/>
      <c r="W96" s="79"/>
      <c r="X96" s="44"/>
      <c r="Y96" s="79"/>
      <c r="Z96" s="44"/>
      <c r="AA96" s="38"/>
      <c r="AB96" s="33" t="b">
        <f>IF(受診情報3[[#This Row],[子宮]]="希望",TRUE,FALSE)</f>
        <v>0</v>
      </c>
      <c r="AC96" s="33" t="b">
        <f>IF(受診情報3[[#This Row],[HPV]]="希望",TRUE,FALSE)</f>
        <v>0</v>
      </c>
      <c r="AD96" s="33" t="b">
        <f>IF(受診情報3[[#This Row],[乳がん]]="希望",TRUE,FALSE)</f>
        <v>0</v>
      </c>
      <c r="AE96" s="33" t="b">
        <f>IF(受診情報3[[#This Row],[脳]]="希望",TRUE,FALSE)</f>
        <v>0</v>
      </c>
      <c r="AF96" s="33" t="b">
        <f>IF(受診情報3[[#This Row],[肺がん]]="希望",TRUE,FALSE)</f>
        <v>0</v>
      </c>
      <c r="AG96" s="33" t="b">
        <f>IF(受診情報3[[#This Row],[PET]]="希望",TRUE,FALSE)</f>
        <v>0</v>
      </c>
      <c r="AH96" s="33" t="b">
        <f>IF(受診情報3[[#This Row],[大腸CT]]="希望",TRUE,FALSE)</f>
        <v>0</v>
      </c>
      <c r="AI96" s="33" t="b">
        <f>IF(受診情報3[[#This Row],[心臓]]="希望",TRUE,FALSE)</f>
        <v>0</v>
      </c>
      <c r="AJ96" s="33" t="b">
        <f>IF(受診情報3[[#This Row],[ピロリ]]="希望",TRUE,FALSE)</f>
        <v>0</v>
      </c>
      <c r="AK96" s="33" t="b">
        <f>IF(受診情報3[[#This Row],[アレルギー]]="希望",TRUE,FALSE)</f>
        <v>0</v>
      </c>
      <c r="AL96" s="33" t="b">
        <f>IF(受診情報3[[#This Row],[骨]]="希望",TRUE,FALSE)</f>
        <v>0</v>
      </c>
      <c r="AM96" s="33" t="b">
        <f>IF(受診情報3[[#This Row],[腫瘍マーカー
３種]]="希望",TRUE,FALSE)</f>
        <v>0</v>
      </c>
      <c r="AN96" s="33" t="b">
        <f>IF(受診情報3[[#This Row],[前立腺]]="希望",TRUE,FALSE)</f>
        <v>0</v>
      </c>
      <c r="AO96" s="39" t="str">
        <f>IF(受診情報3[[#This Row],[性別]]="男性",1,IF(受診情報3[[#This Row],[性別]]="女性",2,""))</f>
        <v/>
      </c>
    </row>
    <row r="97" spans="1:41" ht="30" customHeight="1" x14ac:dyDescent="0.4">
      <c r="A97" s="52">
        <f t="shared" si="1"/>
        <v>89</v>
      </c>
      <c r="B97" s="31"/>
      <c r="C97" s="32"/>
      <c r="D97" s="46"/>
      <c r="E97" s="33"/>
      <c r="F97" s="33"/>
      <c r="G97" s="43"/>
      <c r="H97" s="51"/>
      <c r="I97" s="35"/>
      <c r="J97" s="33"/>
      <c r="K97" s="37"/>
      <c r="L97" s="33"/>
      <c r="M97" s="36"/>
      <c r="N97" s="44"/>
      <c r="O97" s="79"/>
      <c r="P97" s="44"/>
      <c r="Q97" s="79"/>
      <c r="R97" s="44"/>
      <c r="S97" s="79"/>
      <c r="T97" s="44"/>
      <c r="U97" s="79"/>
      <c r="V97" s="44"/>
      <c r="W97" s="79"/>
      <c r="X97" s="44"/>
      <c r="Y97" s="79"/>
      <c r="Z97" s="44"/>
      <c r="AA97" s="38"/>
      <c r="AB97" s="33" t="b">
        <f>IF(受診情報3[[#This Row],[子宮]]="希望",TRUE,FALSE)</f>
        <v>0</v>
      </c>
      <c r="AC97" s="33" t="b">
        <f>IF(受診情報3[[#This Row],[HPV]]="希望",TRUE,FALSE)</f>
        <v>0</v>
      </c>
      <c r="AD97" s="33" t="b">
        <f>IF(受診情報3[[#This Row],[乳がん]]="希望",TRUE,FALSE)</f>
        <v>0</v>
      </c>
      <c r="AE97" s="33" t="b">
        <f>IF(受診情報3[[#This Row],[脳]]="希望",TRUE,FALSE)</f>
        <v>0</v>
      </c>
      <c r="AF97" s="33" t="b">
        <f>IF(受診情報3[[#This Row],[肺がん]]="希望",TRUE,FALSE)</f>
        <v>0</v>
      </c>
      <c r="AG97" s="33" t="b">
        <f>IF(受診情報3[[#This Row],[PET]]="希望",TRUE,FALSE)</f>
        <v>0</v>
      </c>
      <c r="AH97" s="33" t="b">
        <f>IF(受診情報3[[#This Row],[大腸CT]]="希望",TRUE,FALSE)</f>
        <v>0</v>
      </c>
      <c r="AI97" s="33" t="b">
        <f>IF(受診情報3[[#This Row],[心臓]]="希望",TRUE,FALSE)</f>
        <v>0</v>
      </c>
      <c r="AJ97" s="33" t="b">
        <f>IF(受診情報3[[#This Row],[ピロリ]]="希望",TRUE,FALSE)</f>
        <v>0</v>
      </c>
      <c r="AK97" s="33" t="b">
        <f>IF(受診情報3[[#This Row],[アレルギー]]="希望",TRUE,FALSE)</f>
        <v>0</v>
      </c>
      <c r="AL97" s="33" t="b">
        <f>IF(受診情報3[[#This Row],[骨]]="希望",TRUE,FALSE)</f>
        <v>0</v>
      </c>
      <c r="AM97" s="33" t="b">
        <f>IF(受診情報3[[#This Row],[腫瘍マーカー
３種]]="希望",TRUE,FALSE)</f>
        <v>0</v>
      </c>
      <c r="AN97" s="33" t="b">
        <f>IF(受診情報3[[#This Row],[前立腺]]="希望",TRUE,FALSE)</f>
        <v>0</v>
      </c>
      <c r="AO97" s="39" t="str">
        <f>IF(受診情報3[[#This Row],[性別]]="男性",1,IF(受診情報3[[#This Row],[性別]]="女性",2,""))</f>
        <v/>
      </c>
    </row>
    <row r="98" spans="1:41" ht="30" customHeight="1" x14ac:dyDescent="0.4">
      <c r="A98" s="52">
        <f t="shared" si="1"/>
        <v>90</v>
      </c>
      <c r="B98" s="31"/>
      <c r="C98" s="32"/>
      <c r="D98" s="46"/>
      <c r="E98" s="33"/>
      <c r="F98" s="33"/>
      <c r="G98" s="43"/>
      <c r="H98" s="51"/>
      <c r="I98" s="35"/>
      <c r="J98" s="33"/>
      <c r="K98" s="37"/>
      <c r="L98" s="33"/>
      <c r="M98" s="36"/>
      <c r="N98" s="44"/>
      <c r="O98" s="79"/>
      <c r="P98" s="44"/>
      <c r="Q98" s="79"/>
      <c r="R98" s="44"/>
      <c r="S98" s="79"/>
      <c r="T98" s="44"/>
      <c r="U98" s="79"/>
      <c r="V98" s="44"/>
      <c r="W98" s="79"/>
      <c r="X98" s="44"/>
      <c r="Y98" s="79"/>
      <c r="Z98" s="44"/>
      <c r="AA98" s="38"/>
      <c r="AB98" s="33" t="b">
        <f>IF(受診情報3[[#This Row],[子宮]]="希望",TRUE,FALSE)</f>
        <v>0</v>
      </c>
      <c r="AC98" s="33" t="b">
        <f>IF(受診情報3[[#This Row],[HPV]]="希望",TRUE,FALSE)</f>
        <v>0</v>
      </c>
      <c r="AD98" s="33" t="b">
        <f>IF(受診情報3[[#This Row],[乳がん]]="希望",TRUE,FALSE)</f>
        <v>0</v>
      </c>
      <c r="AE98" s="33" t="b">
        <f>IF(受診情報3[[#This Row],[脳]]="希望",TRUE,FALSE)</f>
        <v>0</v>
      </c>
      <c r="AF98" s="33" t="b">
        <f>IF(受診情報3[[#This Row],[肺がん]]="希望",TRUE,FALSE)</f>
        <v>0</v>
      </c>
      <c r="AG98" s="33" t="b">
        <f>IF(受診情報3[[#This Row],[PET]]="希望",TRUE,FALSE)</f>
        <v>0</v>
      </c>
      <c r="AH98" s="33" t="b">
        <f>IF(受診情報3[[#This Row],[大腸CT]]="希望",TRUE,FALSE)</f>
        <v>0</v>
      </c>
      <c r="AI98" s="33" t="b">
        <f>IF(受診情報3[[#This Row],[心臓]]="希望",TRUE,FALSE)</f>
        <v>0</v>
      </c>
      <c r="AJ98" s="33" t="b">
        <f>IF(受診情報3[[#This Row],[ピロリ]]="希望",TRUE,FALSE)</f>
        <v>0</v>
      </c>
      <c r="AK98" s="33" t="b">
        <f>IF(受診情報3[[#This Row],[アレルギー]]="希望",TRUE,FALSE)</f>
        <v>0</v>
      </c>
      <c r="AL98" s="33" t="b">
        <f>IF(受診情報3[[#This Row],[骨]]="希望",TRUE,FALSE)</f>
        <v>0</v>
      </c>
      <c r="AM98" s="33" t="b">
        <f>IF(受診情報3[[#This Row],[腫瘍マーカー
３種]]="希望",TRUE,FALSE)</f>
        <v>0</v>
      </c>
      <c r="AN98" s="33" t="b">
        <f>IF(受診情報3[[#This Row],[前立腺]]="希望",TRUE,FALSE)</f>
        <v>0</v>
      </c>
      <c r="AO98" s="39" t="str">
        <f>IF(受診情報3[[#This Row],[性別]]="男性",1,IF(受診情報3[[#This Row],[性別]]="女性",2,""))</f>
        <v/>
      </c>
    </row>
    <row r="99" spans="1:41" ht="30" customHeight="1" x14ac:dyDescent="0.4">
      <c r="A99" s="52">
        <f t="shared" si="1"/>
        <v>91</v>
      </c>
      <c r="B99" s="31"/>
      <c r="C99" s="32"/>
      <c r="D99" s="46"/>
      <c r="E99" s="33"/>
      <c r="F99" s="33"/>
      <c r="G99" s="43"/>
      <c r="H99" s="51"/>
      <c r="I99" s="35"/>
      <c r="J99" s="33"/>
      <c r="K99" s="37"/>
      <c r="L99" s="33"/>
      <c r="M99" s="36"/>
      <c r="N99" s="44"/>
      <c r="O99" s="79"/>
      <c r="P99" s="44"/>
      <c r="Q99" s="79"/>
      <c r="R99" s="44"/>
      <c r="S99" s="79"/>
      <c r="T99" s="44"/>
      <c r="U99" s="79"/>
      <c r="V99" s="44"/>
      <c r="W99" s="79"/>
      <c r="X99" s="44"/>
      <c r="Y99" s="79"/>
      <c r="Z99" s="44"/>
      <c r="AA99" s="38"/>
      <c r="AB99" s="33" t="b">
        <f>IF(受診情報3[[#This Row],[子宮]]="希望",TRUE,FALSE)</f>
        <v>0</v>
      </c>
      <c r="AC99" s="33" t="b">
        <f>IF(受診情報3[[#This Row],[HPV]]="希望",TRUE,FALSE)</f>
        <v>0</v>
      </c>
      <c r="AD99" s="33" t="b">
        <f>IF(受診情報3[[#This Row],[乳がん]]="希望",TRUE,FALSE)</f>
        <v>0</v>
      </c>
      <c r="AE99" s="33" t="b">
        <f>IF(受診情報3[[#This Row],[脳]]="希望",TRUE,FALSE)</f>
        <v>0</v>
      </c>
      <c r="AF99" s="33" t="b">
        <f>IF(受診情報3[[#This Row],[肺がん]]="希望",TRUE,FALSE)</f>
        <v>0</v>
      </c>
      <c r="AG99" s="33" t="b">
        <f>IF(受診情報3[[#This Row],[PET]]="希望",TRUE,FALSE)</f>
        <v>0</v>
      </c>
      <c r="AH99" s="33" t="b">
        <f>IF(受診情報3[[#This Row],[大腸CT]]="希望",TRUE,FALSE)</f>
        <v>0</v>
      </c>
      <c r="AI99" s="33" t="b">
        <f>IF(受診情報3[[#This Row],[心臓]]="希望",TRUE,FALSE)</f>
        <v>0</v>
      </c>
      <c r="AJ99" s="33" t="b">
        <f>IF(受診情報3[[#This Row],[ピロリ]]="希望",TRUE,FALSE)</f>
        <v>0</v>
      </c>
      <c r="AK99" s="33" t="b">
        <f>IF(受診情報3[[#This Row],[アレルギー]]="希望",TRUE,FALSE)</f>
        <v>0</v>
      </c>
      <c r="AL99" s="33" t="b">
        <f>IF(受診情報3[[#This Row],[骨]]="希望",TRUE,FALSE)</f>
        <v>0</v>
      </c>
      <c r="AM99" s="33" t="b">
        <f>IF(受診情報3[[#This Row],[腫瘍マーカー
３種]]="希望",TRUE,FALSE)</f>
        <v>0</v>
      </c>
      <c r="AN99" s="33" t="b">
        <f>IF(受診情報3[[#This Row],[前立腺]]="希望",TRUE,FALSE)</f>
        <v>0</v>
      </c>
      <c r="AO99" s="39" t="str">
        <f>IF(受診情報3[[#This Row],[性別]]="男性",1,IF(受診情報3[[#This Row],[性別]]="女性",2,""))</f>
        <v/>
      </c>
    </row>
    <row r="100" spans="1:41" ht="30" customHeight="1" x14ac:dyDescent="0.4">
      <c r="A100" s="52">
        <f t="shared" si="1"/>
        <v>92</v>
      </c>
      <c r="B100" s="31"/>
      <c r="C100" s="32"/>
      <c r="D100" s="46"/>
      <c r="E100" s="33"/>
      <c r="F100" s="33"/>
      <c r="G100" s="43"/>
      <c r="H100" s="51"/>
      <c r="I100" s="35"/>
      <c r="J100" s="33"/>
      <c r="K100" s="37"/>
      <c r="L100" s="33"/>
      <c r="M100" s="36"/>
      <c r="N100" s="44"/>
      <c r="O100" s="79"/>
      <c r="P100" s="44"/>
      <c r="Q100" s="79"/>
      <c r="R100" s="44"/>
      <c r="S100" s="79"/>
      <c r="T100" s="44"/>
      <c r="U100" s="79"/>
      <c r="V100" s="44"/>
      <c r="W100" s="79"/>
      <c r="X100" s="44"/>
      <c r="Y100" s="79"/>
      <c r="Z100" s="44"/>
      <c r="AA100" s="38"/>
      <c r="AB100" s="33" t="b">
        <f>IF(受診情報3[[#This Row],[子宮]]="希望",TRUE,FALSE)</f>
        <v>0</v>
      </c>
      <c r="AC100" s="33" t="b">
        <f>IF(受診情報3[[#This Row],[HPV]]="希望",TRUE,FALSE)</f>
        <v>0</v>
      </c>
      <c r="AD100" s="33" t="b">
        <f>IF(受診情報3[[#This Row],[乳がん]]="希望",TRUE,FALSE)</f>
        <v>0</v>
      </c>
      <c r="AE100" s="33" t="b">
        <f>IF(受診情報3[[#This Row],[脳]]="希望",TRUE,FALSE)</f>
        <v>0</v>
      </c>
      <c r="AF100" s="33" t="b">
        <f>IF(受診情報3[[#This Row],[肺がん]]="希望",TRUE,FALSE)</f>
        <v>0</v>
      </c>
      <c r="AG100" s="33" t="b">
        <f>IF(受診情報3[[#This Row],[PET]]="希望",TRUE,FALSE)</f>
        <v>0</v>
      </c>
      <c r="AH100" s="33" t="b">
        <f>IF(受診情報3[[#This Row],[大腸CT]]="希望",TRUE,FALSE)</f>
        <v>0</v>
      </c>
      <c r="AI100" s="33" t="b">
        <f>IF(受診情報3[[#This Row],[心臓]]="希望",TRUE,FALSE)</f>
        <v>0</v>
      </c>
      <c r="AJ100" s="33" t="b">
        <f>IF(受診情報3[[#This Row],[ピロリ]]="希望",TRUE,FALSE)</f>
        <v>0</v>
      </c>
      <c r="AK100" s="33" t="b">
        <f>IF(受診情報3[[#This Row],[アレルギー]]="希望",TRUE,FALSE)</f>
        <v>0</v>
      </c>
      <c r="AL100" s="33" t="b">
        <f>IF(受診情報3[[#This Row],[骨]]="希望",TRUE,FALSE)</f>
        <v>0</v>
      </c>
      <c r="AM100" s="33" t="b">
        <f>IF(受診情報3[[#This Row],[腫瘍マーカー
３種]]="希望",TRUE,FALSE)</f>
        <v>0</v>
      </c>
      <c r="AN100" s="33" t="b">
        <f>IF(受診情報3[[#This Row],[前立腺]]="希望",TRUE,FALSE)</f>
        <v>0</v>
      </c>
      <c r="AO100" s="39" t="str">
        <f>IF(受診情報3[[#This Row],[性別]]="男性",1,IF(受診情報3[[#This Row],[性別]]="女性",2,""))</f>
        <v/>
      </c>
    </row>
    <row r="101" spans="1:41" ht="30" customHeight="1" x14ac:dyDescent="0.4">
      <c r="A101" s="52">
        <f t="shared" si="1"/>
        <v>93</v>
      </c>
      <c r="B101" s="31"/>
      <c r="C101" s="32"/>
      <c r="D101" s="46"/>
      <c r="E101" s="33"/>
      <c r="F101" s="33"/>
      <c r="G101" s="43"/>
      <c r="H101" s="51"/>
      <c r="I101" s="35"/>
      <c r="J101" s="33"/>
      <c r="K101" s="37"/>
      <c r="L101" s="33"/>
      <c r="M101" s="36"/>
      <c r="N101" s="44"/>
      <c r="O101" s="79"/>
      <c r="P101" s="44"/>
      <c r="Q101" s="79"/>
      <c r="R101" s="44"/>
      <c r="S101" s="79"/>
      <c r="T101" s="44"/>
      <c r="U101" s="79"/>
      <c r="V101" s="44"/>
      <c r="W101" s="79"/>
      <c r="X101" s="44"/>
      <c r="Y101" s="79"/>
      <c r="Z101" s="44"/>
      <c r="AA101" s="38"/>
      <c r="AB101" s="33" t="b">
        <f>IF(受診情報3[[#This Row],[子宮]]="希望",TRUE,FALSE)</f>
        <v>0</v>
      </c>
      <c r="AC101" s="33" t="b">
        <f>IF(受診情報3[[#This Row],[HPV]]="希望",TRUE,FALSE)</f>
        <v>0</v>
      </c>
      <c r="AD101" s="33" t="b">
        <f>IF(受診情報3[[#This Row],[乳がん]]="希望",TRUE,FALSE)</f>
        <v>0</v>
      </c>
      <c r="AE101" s="33" t="b">
        <f>IF(受診情報3[[#This Row],[脳]]="希望",TRUE,FALSE)</f>
        <v>0</v>
      </c>
      <c r="AF101" s="33" t="b">
        <f>IF(受診情報3[[#This Row],[肺がん]]="希望",TRUE,FALSE)</f>
        <v>0</v>
      </c>
      <c r="AG101" s="33" t="b">
        <f>IF(受診情報3[[#This Row],[PET]]="希望",TRUE,FALSE)</f>
        <v>0</v>
      </c>
      <c r="AH101" s="33" t="b">
        <f>IF(受診情報3[[#This Row],[大腸CT]]="希望",TRUE,FALSE)</f>
        <v>0</v>
      </c>
      <c r="AI101" s="33" t="b">
        <f>IF(受診情報3[[#This Row],[心臓]]="希望",TRUE,FALSE)</f>
        <v>0</v>
      </c>
      <c r="AJ101" s="33" t="b">
        <f>IF(受診情報3[[#This Row],[ピロリ]]="希望",TRUE,FALSE)</f>
        <v>0</v>
      </c>
      <c r="AK101" s="33" t="b">
        <f>IF(受診情報3[[#This Row],[アレルギー]]="希望",TRUE,FALSE)</f>
        <v>0</v>
      </c>
      <c r="AL101" s="33" t="b">
        <f>IF(受診情報3[[#This Row],[骨]]="希望",TRUE,FALSE)</f>
        <v>0</v>
      </c>
      <c r="AM101" s="33" t="b">
        <f>IF(受診情報3[[#This Row],[腫瘍マーカー
３種]]="希望",TRUE,FALSE)</f>
        <v>0</v>
      </c>
      <c r="AN101" s="33" t="b">
        <f>IF(受診情報3[[#This Row],[前立腺]]="希望",TRUE,FALSE)</f>
        <v>0</v>
      </c>
      <c r="AO101" s="39" t="str">
        <f>IF(受診情報3[[#This Row],[性別]]="男性",1,IF(受診情報3[[#This Row],[性別]]="女性",2,""))</f>
        <v/>
      </c>
    </row>
    <row r="102" spans="1:41" ht="30" customHeight="1" x14ac:dyDescent="0.4">
      <c r="A102" s="52">
        <f t="shared" si="1"/>
        <v>94</v>
      </c>
      <c r="B102" s="31"/>
      <c r="C102" s="32"/>
      <c r="D102" s="46"/>
      <c r="E102" s="33"/>
      <c r="F102" s="33"/>
      <c r="G102" s="43"/>
      <c r="H102" s="51"/>
      <c r="I102" s="35"/>
      <c r="J102" s="33"/>
      <c r="K102" s="37"/>
      <c r="L102" s="33"/>
      <c r="M102" s="36"/>
      <c r="N102" s="44"/>
      <c r="O102" s="79"/>
      <c r="P102" s="44"/>
      <c r="Q102" s="79"/>
      <c r="R102" s="44"/>
      <c r="S102" s="79"/>
      <c r="T102" s="44"/>
      <c r="U102" s="79"/>
      <c r="V102" s="44"/>
      <c r="W102" s="79"/>
      <c r="X102" s="44"/>
      <c r="Y102" s="79"/>
      <c r="Z102" s="44"/>
      <c r="AA102" s="38"/>
      <c r="AB102" s="33" t="b">
        <f>IF(受診情報3[[#This Row],[子宮]]="希望",TRUE,FALSE)</f>
        <v>0</v>
      </c>
      <c r="AC102" s="33" t="b">
        <f>IF(受診情報3[[#This Row],[HPV]]="希望",TRUE,FALSE)</f>
        <v>0</v>
      </c>
      <c r="AD102" s="33" t="b">
        <f>IF(受診情報3[[#This Row],[乳がん]]="希望",TRUE,FALSE)</f>
        <v>0</v>
      </c>
      <c r="AE102" s="33" t="b">
        <f>IF(受診情報3[[#This Row],[脳]]="希望",TRUE,FALSE)</f>
        <v>0</v>
      </c>
      <c r="AF102" s="33" t="b">
        <f>IF(受診情報3[[#This Row],[肺がん]]="希望",TRUE,FALSE)</f>
        <v>0</v>
      </c>
      <c r="AG102" s="33" t="b">
        <f>IF(受診情報3[[#This Row],[PET]]="希望",TRUE,FALSE)</f>
        <v>0</v>
      </c>
      <c r="AH102" s="33" t="b">
        <f>IF(受診情報3[[#This Row],[大腸CT]]="希望",TRUE,FALSE)</f>
        <v>0</v>
      </c>
      <c r="AI102" s="33" t="b">
        <f>IF(受診情報3[[#This Row],[心臓]]="希望",TRUE,FALSE)</f>
        <v>0</v>
      </c>
      <c r="AJ102" s="33" t="b">
        <f>IF(受診情報3[[#This Row],[ピロリ]]="希望",TRUE,FALSE)</f>
        <v>0</v>
      </c>
      <c r="AK102" s="33" t="b">
        <f>IF(受診情報3[[#This Row],[アレルギー]]="希望",TRUE,FALSE)</f>
        <v>0</v>
      </c>
      <c r="AL102" s="33" t="b">
        <f>IF(受診情報3[[#This Row],[骨]]="希望",TRUE,FALSE)</f>
        <v>0</v>
      </c>
      <c r="AM102" s="33" t="b">
        <f>IF(受診情報3[[#This Row],[腫瘍マーカー
３種]]="希望",TRUE,FALSE)</f>
        <v>0</v>
      </c>
      <c r="AN102" s="33" t="b">
        <f>IF(受診情報3[[#This Row],[前立腺]]="希望",TRUE,FALSE)</f>
        <v>0</v>
      </c>
      <c r="AO102" s="39" t="str">
        <f>IF(受診情報3[[#This Row],[性別]]="男性",1,IF(受診情報3[[#This Row],[性別]]="女性",2,""))</f>
        <v/>
      </c>
    </row>
    <row r="103" spans="1:41" ht="30" customHeight="1" x14ac:dyDescent="0.4">
      <c r="A103" s="52">
        <f t="shared" si="1"/>
        <v>95</v>
      </c>
      <c r="B103" s="31"/>
      <c r="C103" s="32"/>
      <c r="D103" s="46"/>
      <c r="E103" s="33"/>
      <c r="F103" s="33"/>
      <c r="G103" s="43"/>
      <c r="H103" s="51"/>
      <c r="I103" s="35"/>
      <c r="J103" s="33"/>
      <c r="K103" s="37"/>
      <c r="L103" s="33"/>
      <c r="M103" s="36"/>
      <c r="N103" s="44"/>
      <c r="O103" s="79"/>
      <c r="P103" s="44"/>
      <c r="Q103" s="79"/>
      <c r="R103" s="44"/>
      <c r="S103" s="79"/>
      <c r="T103" s="44"/>
      <c r="U103" s="79"/>
      <c r="V103" s="44"/>
      <c r="W103" s="79"/>
      <c r="X103" s="44"/>
      <c r="Y103" s="79"/>
      <c r="Z103" s="44"/>
      <c r="AA103" s="38"/>
      <c r="AB103" s="33" t="b">
        <f>IF(受診情報3[[#This Row],[子宮]]="希望",TRUE,FALSE)</f>
        <v>0</v>
      </c>
      <c r="AC103" s="33" t="b">
        <f>IF(受診情報3[[#This Row],[HPV]]="希望",TRUE,FALSE)</f>
        <v>0</v>
      </c>
      <c r="AD103" s="33" t="b">
        <f>IF(受診情報3[[#This Row],[乳がん]]="希望",TRUE,FALSE)</f>
        <v>0</v>
      </c>
      <c r="AE103" s="33" t="b">
        <f>IF(受診情報3[[#This Row],[脳]]="希望",TRUE,FALSE)</f>
        <v>0</v>
      </c>
      <c r="AF103" s="33" t="b">
        <f>IF(受診情報3[[#This Row],[肺がん]]="希望",TRUE,FALSE)</f>
        <v>0</v>
      </c>
      <c r="AG103" s="33" t="b">
        <f>IF(受診情報3[[#This Row],[PET]]="希望",TRUE,FALSE)</f>
        <v>0</v>
      </c>
      <c r="AH103" s="33" t="b">
        <f>IF(受診情報3[[#This Row],[大腸CT]]="希望",TRUE,FALSE)</f>
        <v>0</v>
      </c>
      <c r="AI103" s="33" t="b">
        <f>IF(受診情報3[[#This Row],[心臓]]="希望",TRUE,FALSE)</f>
        <v>0</v>
      </c>
      <c r="AJ103" s="33" t="b">
        <f>IF(受診情報3[[#This Row],[ピロリ]]="希望",TRUE,FALSE)</f>
        <v>0</v>
      </c>
      <c r="AK103" s="33" t="b">
        <f>IF(受診情報3[[#This Row],[アレルギー]]="希望",TRUE,FALSE)</f>
        <v>0</v>
      </c>
      <c r="AL103" s="33" t="b">
        <f>IF(受診情報3[[#This Row],[骨]]="希望",TRUE,FALSE)</f>
        <v>0</v>
      </c>
      <c r="AM103" s="33" t="b">
        <f>IF(受診情報3[[#This Row],[腫瘍マーカー
３種]]="希望",TRUE,FALSE)</f>
        <v>0</v>
      </c>
      <c r="AN103" s="33" t="b">
        <f>IF(受診情報3[[#This Row],[前立腺]]="希望",TRUE,FALSE)</f>
        <v>0</v>
      </c>
      <c r="AO103" s="39" t="str">
        <f>IF(受診情報3[[#This Row],[性別]]="男性",1,IF(受診情報3[[#This Row],[性別]]="女性",2,""))</f>
        <v/>
      </c>
    </row>
    <row r="104" spans="1:41" ht="30" customHeight="1" x14ac:dyDescent="0.4">
      <c r="A104" s="52">
        <f t="shared" si="1"/>
        <v>96</v>
      </c>
      <c r="B104" s="31"/>
      <c r="C104" s="32"/>
      <c r="D104" s="46"/>
      <c r="E104" s="33"/>
      <c r="F104" s="33"/>
      <c r="G104" s="43"/>
      <c r="H104" s="51"/>
      <c r="I104" s="35"/>
      <c r="J104" s="33"/>
      <c r="K104" s="37"/>
      <c r="L104" s="33"/>
      <c r="M104" s="36"/>
      <c r="N104" s="44"/>
      <c r="O104" s="79"/>
      <c r="P104" s="44"/>
      <c r="Q104" s="79"/>
      <c r="R104" s="44"/>
      <c r="S104" s="79"/>
      <c r="T104" s="44"/>
      <c r="U104" s="79"/>
      <c r="V104" s="44"/>
      <c r="W104" s="79"/>
      <c r="X104" s="44"/>
      <c r="Y104" s="79"/>
      <c r="Z104" s="44"/>
      <c r="AA104" s="38"/>
      <c r="AB104" s="33" t="b">
        <f>IF(受診情報3[[#This Row],[子宮]]="希望",TRUE,FALSE)</f>
        <v>0</v>
      </c>
      <c r="AC104" s="33" t="b">
        <f>IF(受診情報3[[#This Row],[HPV]]="希望",TRUE,FALSE)</f>
        <v>0</v>
      </c>
      <c r="AD104" s="33" t="b">
        <f>IF(受診情報3[[#This Row],[乳がん]]="希望",TRUE,FALSE)</f>
        <v>0</v>
      </c>
      <c r="AE104" s="33" t="b">
        <f>IF(受診情報3[[#This Row],[脳]]="希望",TRUE,FALSE)</f>
        <v>0</v>
      </c>
      <c r="AF104" s="33" t="b">
        <f>IF(受診情報3[[#This Row],[肺がん]]="希望",TRUE,FALSE)</f>
        <v>0</v>
      </c>
      <c r="AG104" s="33" t="b">
        <f>IF(受診情報3[[#This Row],[PET]]="希望",TRUE,FALSE)</f>
        <v>0</v>
      </c>
      <c r="AH104" s="33" t="b">
        <f>IF(受診情報3[[#This Row],[大腸CT]]="希望",TRUE,FALSE)</f>
        <v>0</v>
      </c>
      <c r="AI104" s="33" t="b">
        <f>IF(受診情報3[[#This Row],[心臓]]="希望",TRUE,FALSE)</f>
        <v>0</v>
      </c>
      <c r="AJ104" s="33" t="b">
        <f>IF(受診情報3[[#This Row],[ピロリ]]="希望",TRUE,FALSE)</f>
        <v>0</v>
      </c>
      <c r="AK104" s="33" t="b">
        <f>IF(受診情報3[[#This Row],[アレルギー]]="希望",TRUE,FALSE)</f>
        <v>0</v>
      </c>
      <c r="AL104" s="33" t="b">
        <f>IF(受診情報3[[#This Row],[骨]]="希望",TRUE,FALSE)</f>
        <v>0</v>
      </c>
      <c r="AM104" s="33" t="b">
        <f>IF(受診情報3[[#This Row],[腫瘍マーカー
３種]]="希望",TRUE,FALSE)</f>
        <v>0</v>
      </c>
      <c r="AN104" s="33" t="b">
        <f>IF(受診情報3[[#This Row],[前立腺]]="希望",TRUE,FALSE)</f>
        <v>0</v>
      </c>
      <c r="AO104" s="39" t="str">
        <f>IF(受診情報3[[#This Row],[性別]]="男性",1,IF(受診情報3[[#This Row],[性別]]="女性",2,""))</f>
        <v/>
      </c>
    </row>
    <row r="105" spans="1:41" ht="30" customHeight="1" x14ac:dyDescent="0.4">
      <c r="A105" s="52">
        <f t="shared" si="1"/>
        <v>97</v>
      </c>
      <c r="B105" s="31"/>
      <c r="C105" s="32"/>
      <c r="D105" s="46"/>
      <c r="E105" s="33"/>
      <c r="F105" s="33"/>
      <c r="G105" s="43"/>
      <c r="H105" s="51"/>
      <c r="I105" s="35"/>
      <c r="J105" s="33"/>
      <c r="K105" s="37"/>
      <c r="L105" s="33"/>
      <c r="M105" s="36"/>
      <c r="N105" s="44"/>
      <c r="O105" s="79"/>
      <c r="P105" s="44"/>
      <c r="Q105" s="79"/>
      <c r="R105" s="44"/>
      <c r="S105" s="79"/>
      <c r="T105" s="44"/>
      <c r="U105" s="79"/>
      <c r="V105" s="44"/>
      <c r="W105" s="79"/>
      <c r="X105" s="44"/>
      <c r="Y105" s="79"/>
      <c r="Z105" s="44"/>
      <c r="AA105" s="38"/>
      <c r="AB105" s="33" t="b">
        <f>IF(受診情報3[[#This Row],[子宮]]="希望",TRUE,FALSE)</f>
        <v>0</v>
      </c>
      <c r="AC105" s="33" t="b">
        <f>IF(受診情報3[[#This Row],[HPV]]="希望",TRUE,FALSE)</f>
        <v>0</v>
      </c>
      <c r="AD105" s="33" t="b">
        <f>IF(受診情報3[[#This Row],[乳がん]]="希望",TRUE,FALSE)</f>
        <v>0</v>
      </c>
      <c r="AE105" s="33" t="b">
        <f>IF(受診情報3[[#This Row],[脳]]="希望",TRUE,FALSE)</f>
        <v>0</v>
      </c>
      <c r="AF105" s="33" t="b">
        <f>IF(受診情報3[[#This Row],[肺がん]]="希望",TRUE,FALSE)</f>
        <v>0</v>
      </c>
      <c r="AG105" s="33" t="b">
        <f>IF(受診情報3[[#This Row],[PET]]="希望",TRUE,FALSE)</f>
        <v>0</v>
      </c>
      <c r="AH105" s="33" t="b">
        <f>IF(受診情報3[[#This Row],[大腸CT]]="希望",TRUE,FALSE)</f>
        <v>0</v>
      </c>
      <c r="AI105" s="33" t="b">
        <f>IF(受診情報3[[#This Row],[心臓]]="希望",TRUE,FALSE)</f>
        <v>0</v>
      </c>
      <c r="AJ105" s="33" t="b">
        <f>IF(受診情報3[[#This Row],[ピロリ]]="希望",TRUE,FALSE)</f>
        <v>0</v>
      </c>
      <c r="AK105" s="33" t="b">
        <f>IF(受診情報3[[#This Row],[アレルギー]]="希望",TRUE,FALSE)</f>
        <v>0</v>
      </c>
      <c r="AL105" s="33" t="b">
        <f>IF(受診情報3[[#This Row],[骨]]="希望",TRUE,FALSE)</f>
        <v>0</v>
      </c>
      <c r="AM105" s="33" t="b">
        <f>IF(受診情報3[[#This Row],[腫瘍マーカー
３種]]="希望",TRUE,FALSE)</f>
        <v>0</v>
      </c>
      <c r="AN105" s="33" t="b">
        <f>IF(受診情報3[[#This Row],[前立腺]]="希望",TRUE,FALSE)</f>
        <v>0</v>
      </c>
      <c r="AO105" s="39" t="str">
        <f>IF(受診情報3[[#This Row],[性別]]="男性",1,IF(受診情報3[[#This Row],[性別]]="女性",2,""))</f>
        <v/>
      </c>
    </row>
    <row r="106" spans="1:41" ht="30" customHeight="1" x14ac:dyDescent="0.4">
      <c r="A106" s="52">
        <f t="shared" si="1"/>
        <v>98</v>
      </c>
      <c r="B106" s="31"/>
      <c r="C106" s="32"/>
      <c r="D106" s="46"/>
      <c r="E106" s="33"/>
      <c r="F106" s="33"/>
      <c r="G106" s="43"/>
      <c r="H106" s="51"/>
      <c r="I106" s="35"/>
      <c r="J106" s="33"/>
      <c r="K106" s="37"/>
      <c r="L106" s="33"/>
      <c r="M106" s="36"/>
      <c r="N106" s="44"/>
      <c r="O106" s="79"/>
      <c r="P106" s="44"/>
      <c r="Q106" s="79"/>
      <c r="R106" s="44"/>
      <c r="S106" s="79"/>
      <c r="T106" s="44"/>
      <c r="U106" s="79"/>
      <c r="V106" s="44"/>
      <c r="W106" s="79"/>
      <c r="X106" s="44"/>
      <c r="Y106" s="79"/>
      <c r="Z106" s="44"/>
      <c r="AA106" s="38"/>
      <c r="AB106" s="33" t="b">
        <f>IF(受診情報3[[#This Row],[子宮]]="希望",TRUE,FALSE)</f>
        <v>0</v>
      </c>
      <c r="AC106" s="33" t="b">
        <f>IF(受診情報3[[#This Row],[HPV]]="希望",TRUE,FALSE)</f>
        <v>0</v>
      </c>
      <c r="AD106" s="33" t="b">
        <f>IF(受診情報3[[#This Row],[乳がん]]="希望",TRUE,FALSE)</f>
        <v>0</v>
      </c>
      <c r="AE106" s="33" t="b">
        <f>IF(受診情報3[[#This Row],[脳]]="希望",TRUE,FALSE)</f>
        <v>0</v>
      </c>
      <c r="AF106" s="33" t="b">
        <f>IF(受診情報3[[#This Row],[肺がん]]="希望",TRUE,FALSE)</f>
        <v>0</v>
      </c>
      <c r="AG106" s="33" t="b">
        <f>IF(受診情報3[[#This Row],[PET]]="希望",TRUE,FALSE)</f>
        <v>0</v>
      </c>
      <c r="AH106" s="33" t="b">
        <f>IF(受診情報3[[#This Row],[大腸CT]]="希望",TRUE,FALSE)</f>
        <v>0</v>
      </c>
      <c r="AI106" s="33" t="b">
        <f>IF(受診情報3[[#This Row],[心臓]]="希望",TRUE,FALSE)</f>
        <v>0</v>
      </c>
      <c r="AJ106" s="33" t="b">
        <f>IF(受診情報3[[#This Row],[ピロリ]]="希望",TRUE,FALSE)</f>
        <v>0</v>
      </c>
      <c r="AK106" s="33" t="b">
        <f>IF(受診情報3[[#This Row],[アレルギー]]="希望",TRUE,FALSE)</f>
        <v>0</v>
      </c>
      <c r="AL106" s="33" t="b">
        <f>IF(受診情報3[[#This Row],[骨]]="希望",TRUE,FALSE)</f>
        <v>0</v>
      </c>
      <c r="AM106" s="33" t="b">
        <f>IF(受診情報3[[#This Row],[腫瘍マーカー
３種]]="希望",TRUE,FALSE)</f>
        <v>0</v>
      </c>
      <c r="AN106" s="33" t="b">
        <f>IF(受診情報3[[#This Row],[前立腺]]="希望",TRUE,FALSE)</f>
        <v>0</v>
      </c>
      <c r="AO106" s="39" t="str">
        <f>IF(受診情報3[[#This Row],[性別]]="男性",1,IF(受診情報3[[#This Row],[性別]]="女性",2,""))</f>
        <v/>
      </c>
    </row>
    <row r="107" spans="1:41" ht="30" customHeight="1" x14ac:dyDescent="0.4">
      <c r="A107" s="52">
        <f t="shared" si="1"/>
        <v>99</v>
      </c>
      <c r="B107" s="31"/>
      <c r="C107" s="32"/>
      <c r="D107" s="46"/>
      <c r="E107" s="33"/>
      <c r="F107" s="33"/>
      <c r="G107" s="43"/>
      <c r="H107" s="51"/>
      <c r="I107" s="35"/>
      <c r="J107" s="33"/>
      <c r="K107" s="37"/>
      <c r="L107" s="33"/>
      <c r="M107" s="36"/>
      <c r="N107" s="44"/>
      <c r="O107" s="79"/>
      <c r="P107" s="44"/>
      <c r="Q107" s="79"/>
      <c r="R107" s="44"/>
      <c r="S107" s="79"/>
      <c r="T107" s="44"/>
      <c r="U107" s="79"/>
      <c r="V107" s="44"/>
      <c r="W107" s="79"/>
      <c r="X107" s="44"/>
      <c r="Y107" s="79"/>
      <c r="Z107" s="44"/>
      <c r="AA107" s="38"/>
      <c r="AB107" s="33" t="b">
        <f>IF(受診情報3[[#This Row],[子宮]]="希望",TRUE,FALSE)</f>
        <v>0</v>
      </c>
      <c r="AC107" s="33" t="b">
        <f>IF(受診情報3[[#This Row],[HPV]]="希望",TRUE,FALSE)</f>
        <v>0</v>
      </c>
      <c r="AD107" s="33" t="b">
        <f>IF(受診情報3[[#This Row],[乳がん]]="希望",TRUE,FALSE)</f>
        <v>0</v>
      </c>
      <c r="AE107" s="33" t="b">
        <f>IF(受診情報3[[#This Row],[脳]]="希望",TRUE,FALSE)</f>
        <v>0</v>
      </c>
      <c r="AF107" s="33" t="b">
        <f>IF(受診情報3[[#This Row],[肺がん]]="希望",TRUE,FALSE)</f>
        <v>0</v>
      </c>
      <c r="AG107" s="33" t="b">
        <f>IF(受診情報3[[#This Row],[PET]]="希望",TRUE,FALSE)</f>
        <v>0</v>
      </c>
      <c r="AH107" s="33" t="b">
        <f>IF(受診情報3[[#This Row],[大腸CT]]="希望",TRUE,FALSE)</f>
        <v>0</v>
      </c>
      <c r="AI107" s="33" t="b">
        <f>IF(受診情報3[[#This Row],[心臓]]="希望",TRUE,FALSE)</f>
        <v>0</v>
      </c>
      <c r="AJ107" s="33" t="b">
        <f>IF(受診情報3[[#This Row],[ピロリ]]="希望",TRUE,FALSE)</f>
        <v>0</v>
      </c>
      <c r="AK107" s="33" t="b">
        <f>IF(受診情報3[[#This Row],[アレルギー]]="希望",TRUE,FALSE)</f>
        <v>0</v>
      </c>
      <c r="AL107" s="33" t="b">
        <f>IF(受診情報3[[#This Row],[骨]]="希望",TRUE,FALSE)</f>
        <v>0</v>
      </c>
      <c r="AM107" s="33" t="b">
        <f>IF(受診情報3[[#This Row],[腫瘍マーカー
３種]]="希望",TRUE,FALSE)</f>
        <v>0</v>
      </c>
      <c r="AN107" s="33" t="b">
        <f>IF(受診情報3[[#This Row],[前立腺]]="希望",TRUE,FALSE)</f>
        <v>0</v>
      </c>
      <c r="AO107" s="39" t="str">
        <f>IF(受診情報3[[#This Row],[性別]]="男性",1,IF(受診情報3[[#This Row],[性別]]="女性",2,""))</f>
        <v/>
      </c>
    </row>
    <row r="108" spans="1:41" ht="30" customHeight="1" x14ac:dyDescent="0.4">
      <c r="A108" s="52">
        <f t="shared" si="1"/>
        <v>100</v>
      </c>
      <c r="B108" s="31"/>
      <c r="C108" s="32"/>
      <c r="D108" s="46"/>
      <c r="E108" s="33"/>
      <c r="F108" s="33"/>
      <c r="G108" s="43"/>
      <c r="H108" s="51"/>
      <c r="I108" s="35"/>
      <c r="J108" s="33"/>
      <c r="K108" s="37"/>
      <c r="L108" s="33"/>
      <c r="M108" s="36"/>
      <c r="N108" s="44"/>
      <c r="O108" s="79"/>
      <c r="P108" s="44"/>
      <c r="Q108" s="79"/>
      <c r="R108" s="44"/>
      <c r="S108" s="79"/>
      <c r="T108" s="44"/>
      <c r="U108" s="79"/>
      <c r="V108" s="44"/>
      <c r="W108" s="79"/>
      <c r="X108" s="44"/>
      <c r="Y108" s="79"/>
      <c r="Z108" s="44"/>
      <c r="AA108" s="38"/>
      <c r="AB108" s="33" t="b">
        <f>IF(受診情報3[[#This Row],[子宮]]="希望",TRUE,FALSE)</f>
        <v>0</v>
      </c>
      <c r="AC108" s="33" t="b">
        <f>IF(受診情報3[[#This Row],[HPV]]="希望",TRUE,FALSE)</f>
        <v>0</v>
      </c>
      <c r="AD108" s="33" t="b">
        <f>IF(受診情報3[[#This Row],[乳がん]]="希望",TRUE,FALSE)</f>
        <v>0</v>
      </c>
      <c r="AE108" s="33" t="b">
        <f>IF(受診情報3[[#This Row],[脳]]="希望",TRUE,FALSE)</f>
        <v>0</v>
      </c>
      <c r="AF108" s="33" t="b">
        <f>IF(受診情報3[[#This Row],[肺がん]]="希望",TRUE,FALSE)</f>
        <v>0</v>
      </c>
      <c r="AG108" s="33" t="b">
        <f>IF(受診情報3[[#This Row],[PET]]="希望",TRUE,FALSE)</f>
        <v>0</v>
      </c>
      <c r="AH108" s="33" t="b">
        <f>IF(受診情報3[[#This Row],[大腸CT]]="希望",TRUE,FALSE)</f>
        <v>0</v>
      </c>
      <c r="AI108" s="33" t="b">
        <f>IF(受診情報3[[#This Row],[心臓]]="希望",TRUE,FALSE)</f>
        <v>0</v>
      </c>
      <c r="AJ108" s="33" t="b">
        <f>IF(受診情報3[[#This Row],[ピロリ]]="希望",TRUE,FALSE)</f>
        <v>0</v>
      </c>
      <c r="AK108" s="33" t="b">
        <f>IF(受診情報3[[#This Row],[アレルギー]]="希望",TRUE,FALSE)</f>
        <v>0</v>
      </c>
      <c r="AL108" s="33" t="b">
        <f>IF(受診情報3[[#This Row],[骨]]="希望",TRUE,FALSE)</f>
        <v>0</v>
      </c>
      <c r="AM108" s="33" t="b">
        <f>IF(受診情報3[[#This Row],[腫瘍マーカー
３種]]="希望",TRUE,FALSE)</f>
        <v>0</v>
      </c>
      <c r="AN108" s="33" t="b">
        <f>IF(受診情報3[[#This Row],[前立腺]]="希望",TRUE,FALSE)</f>
        <v>0</v>
      </c>
      <c r="AO108" s="39" t="str">
        <f>IF(受診情報3[[#This Row],[性別]]="男性",1,IF(受診情報3[[#This Row],[性別]]="女性",2,""))</f>
        <v/>
      </c>
    </row>
    <row r="109" spans="1:41" x14ac:dyDescent="0.4">
      <c r="A109" s="53"/>
      <c r="B109" s="54"/>
      <c r="C109" s="55"/>
      <c r="D109" s="55"/>
      <c r="E109" s="56"/>
      <c r="F109" s="56"/>
      <c r="G109" s="56"/>
      <c r="H109" s="57"/>
      <c r="I109" s="58"/>
      <c r="J109" s="56"/>
      <c r="K109" s="59"/>
      <c r="L109" s="56"/>
      <c r="M109" s="56"/>
      <c r="N109" s="60"/>
      <c r="O109" s="53"/>
      <c r="P109" s="53"/>
      <c r="Q109" s="53"/>
      <c r="R109" s="53"/>
      <c r="S109" s="53"/>
      <c r="T109" s="53"/>
      <c r="U109" s="53"/>
      <c r="V109" s="53"/>
      <c r="W109" s="53"/>
      <c r="X109" s="53"/>
      <c r="Y109" s="53"/>
      <c r="Z109" s="53"/>
      <c r="AA109" s="53"/>
    </row>
    <row r="110" spans="1:41" x14ac:dyDescent="0.4">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row>
    <row r="111" spans="1:41" x14ac:dyDescent="0.4">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row>
    <row r="112" spans="1:41" x14ac:dyDescent="0.4">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row>
    <row r="113" spans="1:27" x14ac:dyDescent="0.4">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row>
    <row r="114" spans="1:27" x14ac:dyDescent="0.4">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row>
    <row r="115" spans="1:27" x14ac:dyDescent="0.4">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row>
    <row r="116" spans="1:27" x14ac:dyDescent="0.4">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row>
    <row r="117" spans="1:27" x14ac:dyDescent="0.4">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row>
    <row r="118" spans="1:27" x14ac:dyDescent="0.4">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row>
    <row r="119" spans="1:27" x14ac:dyDescent="0.4">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row>
    <row r="120" spans="1:27" x14ac:dyDescent="0.4">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row>
    <row r="121" spans="1:27" x14ac:dyDescent="0.4">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row>
    <row r="122" spans="1:27" x14ac:dyDescent="0.4">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row>
    <row r="123" spans="1:27" x14ac:dyDescent="0.4">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row>
    <row r="124" spans="1:27" x14ac:dyDescent="0.4">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row>
    <row r="125" spans="1:27" x14ac:dyDescent="0.4">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row>
    <row r="126" spans="1:27" x14ac:dyDescent="0.4">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row>
    <row r="127" spans="1:27" x14ac:dyDescent="0.4">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row>
    <row r="128" spans="1:27" x14ac:dyDescent="0.4">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row>
    <row r="129" spans="1:27" x14ac:dyDescent="0.4">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row>
    <row r="130" spans="1:27" x14ac:dyDescent="0.4">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row>
    <row r="131" spans="1:27" x14ac:dyDescent="0.4">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row>
    <row r="132" spans="1:27" x14ac:dyDescent="0.4">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row>
    <row r="133" spans="1:27" x14ac:dyDescent="0.4">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row>
    <row r="134" spans="1:27" x14ac:dyDescent="0.4">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row>
    <row r="135" spans="1:27" x14ac:dyDescent="0.4">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row>
    <row r="136" spans="1:27" x14ac:dyDescent="0.4">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row>
    <row r="137" spans="1:27" x14ac:dyDescent="0.4">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row>
    <row r="138" spans="1:27" x14ac:dyDescent="0.4">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row>
    <row r="139" spans="1:27" x14ac:dyDescent="0.4">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row>
    <row r="140" spans="1:27" x14ac:dyDescent="0.4">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row>
    <row r="141" spans="1:27" x14ac:dyDescent="0.4">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row>
    <row r="142" spans="1:27" x14ac:dyDescent="0.4">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row>
    <row r="143" spans="1:27" x14ac:dyDescent="0.4">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row>
    <row r="144" spans="1:27" x14ac:dyDescent="0.4">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row>
    <row r="145" spans="1:27" x14ac:dyDescent="0.4">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row>
    <row r="146" spans="1:27" x14ac:dyDescent="0.4">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row>
    <row r="147" spans="1:27" x14ac:dyDescent="0.4">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row>
    <row r="148" spans="1:27" x14ac:dyDescent="0.4">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row>
    <row r="149" spans="1:27" x14ac:dyDescent="0.4">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row>
    <row r="150" spans="1:27" x14ac:dyDescent="0.4">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row>
    <row r="151" spans="1:27" x14ac:dyDescent="0.4">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row>
    <row r="152" spans="1:27" x14ac:dyDescent="0.4">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row>
    <row r="153" spans="1:27" x14ac:dyDescent="0.4">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row>
    <row r="154" spans="1:27" x14ac:dyDescent="0.4">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row>
    <row r="155" spans="1:27" x14ac:dyDescent="0.4">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row>
    <row r="156" spans="1:27" x14ac:dyDescent="0.4">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row>
    <row r="157" spans="1:27" x14ac:dyDescent="0.4">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row>
    <row r="158" spans="1:27" x14ac:dyDescent="0.4">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row>
    <row r="159" spans="1:27" x14ac:dyDescent="0.4">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row>
    <row r="160" spans="1:27" x14ac:dyDescent="0.4">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row>
    <row r="161" spans="1:27" x14ac:dyDescent="0.4">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row>
    <row r="162" spans="1:27" x14ac:dyDescent="0.4">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row>
    <row r="163" spans="1:27" x14ac:dyDescent="0.4">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row>
    <row r="164" spans="1:27" x14ac:dyDescent="0.4">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row>
    <row r="165" spans="1:27" x14ac:dyDescent="0.4">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row>
    <row r="166" spans="1:27" x14ac:dyDescent="0.4">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row>
    <row r="167" spans="1:27" x14ac:dyDescent="0.4">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row>
    <row r="168" spans="1:27" x14ac:dyDescent="0.4">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row>
    <row r="169" spans="1:27" x14ac:dyDescent="0.4">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row>
    <row r="170" spans="1:27" x14ac:dyDescent="0.4">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row>
    <row r="171" spans="1:27" x14ac:dyDescent="0.4">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row>
    <row r="172" spans="1:27" x14ac:dyDescent="0.4">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row>
    <row r="173" spans="1:27" x14ac:dyDescent="0.4">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row>
    <row r="174" spans="1:27" x14ac:dyDescent="0.4">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row>
    <row r="175" spans="1:27" x14ac:dyDescent="0.4">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row>
    <row r="176" spans="1:27" x14ac:dyDescent="0.4">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row>
    <row r="177" spans="1:27" x14ac:dyDescent="0.4">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row>
    <row r="178" spans="1:27" x14ac:dyDescent="0.4">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row>
    <row r="179" spans="1:27" x14ac:dyDescent="0.4">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row>
    <row r="180" spans="1:27" x14ac:dyDescent="0.4">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row>
    <row r="181" spans="1:27" x14ac:dyDescent="0.4">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row>
    <row r="182" spans="1:27" x14ac:dyDescent="0.4">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row>
    <row r="183" spans="1:27" x14ac:dyDescent="0.4">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row>
    <row r="184" spans="1:27" x14ac:dyDescent="0.4">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row>
    <row r="185" spans="1:27" x14ac:dyDescent="0.4">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row>
    <row r="186" spans="1:27" x14ac:dyDescent="0.4">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row>
    <row r="187" spans="1:27" x14ac:dyDescent="0.4">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row>
    <row r="188" spans="1:27" x14ac:dyDescent="0.4">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row>
    <row r="189" spans="1:27" x14ac:dyDescent="0.4">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row>
    <row r="190" spans="1:27" x14ac:dyDescent="0.4">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row>
    <row r="191" spans="1:27" x14ac:dyDescent="0.4">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row>
    <row r="192" spans="1:27" x14ac:dyDescent="0.4">
      <c r="A192" s="53"/>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c r="AA192" s="53"/>
    </row>
    <row r="193" spans="1:27" x14ac:dyDescent="0.4">
      <c r="A193" s="53"/>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row>
    <row r="194" spans="1:27" x14ac:dyDescent="0.4">
      <c r="A194" s="53"/>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row>
    <row r="195" spans="1:27" x14ac:dyDescent="0.4">
      <c r="A195" s="53"/>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row>
    <row r="196" spans="1:27" x14ac:dyDescent="0.4">
      <c r="A196" s="53"/>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row>
    <row r="197" spans="1:27" x14ac:dyDescent="0.4">
      <c r="A197" s="53"/>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row>
    <row r="198" spans="1:27" x14ac:dyDescent="0.4">
      <c r="A198" s="5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row>
    <row r="199" spans="1:27" x14ac:dyDescent="0.4">
      <c r="A199" s="53"/>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row>
    <row r="200" spans="1:27" x14ac:dyDescent="0.4">
      <c r="A200" s="53"/>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row>
    <row r="201" spans="1:27" x14ac:dyDescent="0.4">
      <c r="A201" s="53"/>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row>
    <row r="202" spans="1:27" x14ac:dyDescent="0.4">
      <c r="A202" s="53"/>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row>
    <row r="203" spans="1:27" x14ac:dyDescent="0.4">
      <c r="A203" s="53"/>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c r="AA203" s="53"/>
    </row>
    <row r="204" spans="1:27" x14ac:dyDescent="0.4">
      <c r="A204" s="53"/>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row>
    <row r="205" spans="1:27" x14ac:dyDescent="0.4">
      <c r="A205" s="53"/>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row>
    <row r="206" spans="1:27" x14ac:dyDescent="0.4">
      <c r="A206" s="53"/>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row>
    <row r="207" spans="1:27" x14ac:dyDescent="0.4">
      <c r="A207" s="53"/>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row>
    <row r="208" spans="1:27" x14ac:dyDescent="0.4">
      <c r="A208" s="53"/>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row>
    <row r="209" spans="1:27" x14ac:dyDescent="0.4">
      <c r="A209" s="5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row>
    <row r="210" spans="1:27" x14ac:dyDescent="0.4">
      <c r="A210" s="53"/>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row>
    <row r="211" spans="1:27" x14ac:dyDescent="0.4">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row>
    <row r="212" spans="1:27" x14ac:dyDescent="0.4">
      <c r="A212" s="53"/>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row>
    <row r="213" spans="1:27" x14ac:dyDescent="0.4">
      <c r="A213" s="53"/>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row>
    <row r="214" spans="1:27" x14ac:dyDescent="0.4">
      <c r="A214" s="53"/>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row>
    <row r="215" spans="1:27" x14ac:dyDescent="0.4">
      <c r="A215" s="53"/>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row>
    <row r="216" spans="1:27" x14ac:dyDescent="0.4">
      <c r="A216" s="53"/>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row>
    <row r="217" spans="1:27" x14ac:dyDescent="0.4">
      <c r="A217" s="53"/>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row>
    <row r="218" spans="1:27" x14ac:dyDescent="0.4">
      <c r="A218" s="53"/>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row>
    <row r="219" spans="1:27" x14ac:dyDescent="0.4">
      <c r="A219" s="53"/>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row>
    <row r="220" spans="1:27" x14ac:dyDescent="0.4">
      <c r="A220" s="53"/>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row>
    <row r="221" spans="1:27" x14ac:dyDescent="0.4">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row>
    <row r="222" spans="1:27" x14ac:dyDescent="0.4">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row>
    <row r="223" spans="1:27" x14ac:dyDescent="0.4">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row>
    <row r="224" spans="1:27" x14ac:dyDescent="0.4">
      <c r="A224" s="5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row>
    <row r="225" spans="1:27" x14ac:dyDescent="0.4">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row>
    <row r="226" spans="1:27" x14ac:dyDescent="0.4">
      <c r="A226" s="5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row>
    <row r="227" spans="1:27" x14ac:dyDescent="0.4">
      <c r="A227" s="53"/>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c r="AA227" s="53"/>
    </row>
    <row r="228" spans="1:27" x14ac:dyDescent="0.4">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row>
    <row r="229" spans="1:27" x14ac:dyDescent="0.4">
      <c r="A229" s="53"/>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row>
    <row r="230" spans="1:27" x14ac:dyDescent="0.4">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row>
    <row r="231" spans="1:27" x14ac:dyDescent="0.4">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row>
  </sheetData>
  <sheetProtection algorithmName="SHA-512" hashValue="jPAVlDqxnRUy5caHb6pLW1z73kCDimvXrgsJlpzlzgiQmAtuEsoWJWA4nVFWns2kxE81XM9zOuIYLECsgLX/0w==" saltValue="DNew5pUInqqrG1xOR7lQbQ==" spinCount="100000" sheet="1" sort="0" autoFilter="0" pivotTables="0"/>
  <mergeCells count="22">
    <mergeCell ref="AA3:AC3"/>
    <mergeCell ref="AD3:AE3"/>
    <mergeCell ref="B5:I5"/>
    <mergeCell ref="B2:D2"/>
    <mergeCell ref="F2:G2"/>
    <mergeCell ref="H2:J2"/>
    <mergeCell ref="K2:L2"/>
    <mergeCell ref="N2:R2"/>
    <mergeCell ref="B3:D4"/>
    <mergeCell ref="E3:E4"/>
    <mergeCell ref="F3:G4"/>
    <mergeCell ref="H3:J4"/>
    <mergeCell ref="K3:L4"/>
    <mergeCell ref="P5:Z5"/>
    <mergeCell ref="B6:D6"/>
    <mergeCell ref="E6:K6"/>
    <mergeCell ref="L6:M6"/>
    <mergeCell ref="M3:M4"/>
    <mergeCell ref="N3:R4"/>
    <mergeCell ref="K5:O5"/>
    <mergeCell ref="N6:Z6"/>
    <mergeCell ref="Y3:Z3"/>
  </mergeCells>
  <phoneticPr fontId="5"/>
  <conditionalFormatting sqref="N9:Z108">
    <cfRule type="cellIs" dxfId="44" priority="1" operator="equal">
      <formula>"希望"</formula>
    </cfRule>
  </conditionalFormatting>
  <dataValidations count="6">
    <dataValidation type="list" allowBlank="1" showInputMessage="1" showErrorMessage="1" sqref="G109">
      <formula1>$AS$2:$AS$4</formula1>
    </dataValidation>
    <dataValidation type="list" allowBlank="1" showInputMessage="1" showErrorMessage="1" sqref="M109">
      <formula1>$AZ$10:$AZ$15</formula1>
    </dataValidation>
    <dataValidation type="list" allowBlank="1" showInputMessage="1" showErrorMessage="1" sqref="G9:G108">
      <formula1>$AT$2:$AT$4</formula1>
    </dataValidation>
    <dataValidation type="list" allowBlank="1" showInputMessage="1" showErrorMessage="1" sqref="M9:M108">
      <formula1>$AZ$10:$AZ$12</formula1>
    </dataValidation>
    <dataValidation type="list" allowBlank="1" showInputMessage="1" showErrorMessage="1" sqref="N9:Z108">
      <formula1>$AZ$17:$AZ$18</formula1>
    </dataValidation>
    <dataValidation type="list" allowBlank="1" showInputMessage="1" showErrorMessage="1" sqref="L9:L109">
      <formula1>$AT$6:$AT$9</formula1>
    </dataValidation>
  </dataValidations>
  <pageMargins left="0" right="0" top="0" bottom="0" header="0.31496062992125984" footer="0.31496062992125984"/>
  <pageSetup paperSize="8" scale="45" orientation="landscape" r:id="rId1"/>
  <rowBreaks count="1" manualBreakCount="1">
    <brk id="5"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7047" r:id="rId4" name="Group Box 903">
              <controlPr defaultSize="0" autoFill="0" autoPict="0">
                <anchor moveWithCells="1">
                  <from>
                    <xdr:col>6</xdr:col>
                    <xdr:colOff>66675</xdr:colOff>
                    <xdr:row>8</xdr:row>
                    <xdr:rowOff>38100</xdr:rowOff>
                  </from>
                  <to>
                    <xdr:col>6</xdr:col>
                    <xdr:colOff>962025</xdr:colOff>
                    <xdr:row>8</xdr:row>
                    <xdr:rowOff>371475</xdr:rowOff>
                  </to>
                </anchor>
              </controlPr>
            </control>
          </mc:Choice>
        </mc:AlternateContent>
        <mc:AlternateContent xmlns:mc="http://schemas.openxmlformats.org/markup-compatibility/2006">
          <mc:Choice Requires="x14">
            <control shapeId="7050" r:id="rId5" name="Group Box 906">
              <controlPr defaultSize="0" autoFill="0" autoPict="0">
                <anchor moveWithCells="1">
                  <from>
                    <xdr:col>6</xdr:col>
                    <xdr:colOff>66675</xdr:colOff>
                    <xdr:row>9</xdr:row>
                    <xdr:rowOff>38100</xdr:rowOff>
                  </from>
                  <to>
                    <xdr:col>6</xdr:col>
                    <xdr:colOff>962025</xdr:colOff>
                    <xdr:row>9</xdr:row>
                    <xdr:rowOff>371475</xdr:rowOff>
                  </to>
                </anchor>
              </controlPr>
            </control>
          </mc:Choice>
        </mc:AlternateContent>
        <mc:AlternateContent xmlns:mc="http://schemas.openxmlformats.org/markup-compatibility/2006">
          <mc:Choice Requires="x14">
            <control shapeId="7053" r:id="rId6" name="Group Box 909">
              <controlPr defaultSize="0" autoFill="0" autoPict="0">
                <anchor moveWithCells="1">
                  <from>
                    <xdr:col>6</xdr:col>
                    <xdr:colOff>66675</xdr:colOff>
                    <xdr:row>10</xdr:row>
                    <xdr:rowOff>38100</xdr:rowOff>
                  </from>
                  <to>
                    <xdr:col>6</xdr:col>
                    <xdr:colOff>962025</xdr:colOff>
                    <xdr:row>10</xdr:row>
                    <xdr:rowOff>371475</xdr:rowOff>
                  </to>
                </anchor>
              </controlPr>
            </control>
          </mc:Choice>
        </mc:AlternateContent>
        <mc:AlternateContent xmlns:mc="http://schemas.openxmlformats.org/markup-compatibility/2006">
          <mc:Choice Requires="x14">
            <control shapeId="7056" r:id="rId7" name="Group Box 912">
              <controlPr defaultSize="0" autoFill="0" autoPict="0">
                <anchor moveWithCells="1">
                  <from>
                    <xdr:col>6</xdr:col>
                    <xdr:colOff>66675</xdr:colOff>
                    <xdr:row>11</xdr:row>
                    <xdr:rowOff>38100</xdr:rowOff>
                  </from>
                  <to>
                    <xdr:col>6</xdr:col>
                    <xdr:colOff>962025</xdr:colOff>
                    <xdr:row>11</xdr:row>
                    <xdr:rowOff>371475</xdr:rowOff>
                  </to>
                </anchor>
              </controlPr>
            </control>
          </mc:Choice>
        </mc:AlternateContent>
        <mc:AlternateContent xmlns:mc="http://schemas.openxmlformats.org/markup-compatibility/2006">
          <mc:Choice Requires="x14">
            <control shapeId="7059" r:id="rId8" name="Group Box 915">
              <controlPr defaultSize="0" autoFill="0" autoPict="0">
                <anchor moveWithCells="1">
                  <from>
                    <xdr:col>6</xdr:col>
                    <xdr:colOff>66675</xdr:colOff>
                    <xdr:row>12</xdr:row>
                    <xdr:rowOff>38100</xdr:rowOff>
                  </from>
                  <to>
                    <xdr:col>6</xdr:col>
                    <xdr:colOff>962025</xdr:colOff>
                    <xdr:row>12</xdr:row>
                    <xdr:rowOff>371475</xdr:rowOff>
                  </to>
                </anchor>
              </controlPr>
            </control>
          </mc:Choice>
        </mc:AlternateContent>
        <mc:AlternateContent xmlns:mc="http://schemas.openxmlformats.org/markup-compatibility/2006">
          <mc:Choice Requires="x14">
            <control shapeId="7062" r:id="rId9" name="Group Box 918">
              <controlPr defaultSize="0" autoFill="0" autoPict="0">
                <anchor moveWithCells="1">
                  <from>
                    <xdr:col>6</xdr:col>
                    <xdr:colOff>66675</xdr:colOff>
                    <xdr:row>13</xdr:row>
                    <xdr:rowOff>38100</xdr:rowOff>
                  </from>
                  <to>
                    <xdr:col>6</xdr:col>
                    <xdr:colOff>962025</xdr:colOff>
                    <xdr:row>13</xdr:row>
                    <xdr:rowOff>371475</xdr:rowOff>
                  </to>
                </anchor>
              </controlPr>
            </control>
          </mc:Choice>
        </mc:AlternateContent>
        <mc:AlternateContent xmlns:mc="http://schemas.openxmlformats.org/markup-compatibility/2006">
          <mc:Choice Requires="x14">
            <control shapeId="7065" r:id="rId10" name="Group Box 921">
              <controlPr defaultSize="0" autoFill="0" autoPict="0">
                <anchor moveWithCells="1">
                  <from>
                    <xdr:col>6</xdr:col>
                    <xdr:colOff>66675</xdr:colOff>
                    <xdr:row>14</xdr:row>
                    <xdr:rowOff>38100</xdr:rowOff>
                  </from>
                  <to>
                    <xdr:col>6</xdr:col>
                    <xdr:colOff>962025</xdr:colOff>
                    <xdr:row>14</xdr:row>
                    <xdr:rowOff>371475</xdr:rowOff>
                  </to>
                </anchor>
              </controlPr>
            </control>
          </mc:Choice>
        </mc:AlternateContent>
        <mc:AlternateContent xmlns:mc="http://schemas.openxmlformats.org/markup-compatibility/2006">
          <mc:Choice Requires="x14">
            <control shapeId="7068" r:id="rId11" name="Group Box 924">
              <controlPr defaultSize="0" autoFill="0" autoPict="0">
                <anchor moveWithCells="1">
                  <from>
                    <xdr:col>6</xdr:col>
                    <xdr:colOff>66675</xdr:colOff>
                    <xdr:row>15</xdr:row>
                    <xdr:rowOff>38100</xdr:rowOff>
                  </from>
                  <to>
                    <xdr:col>7</xdr:col>
                    <xdr:colOff>0</xdr:colOff>
                    <xdr:row>15</xdr:row>
                    <xdr:rowOff>371475</xdr:rowOff>
                  </to>
                </anchor>
              </controlPr>
            </control>
          </mc:Choice>
        </mc:AlternateContent>
        <mc:AlternateContent xmlns:mc="http://schemas.openxmlformats.org/markup-compatibility/2006">
          <mc:Choice Requires="x14">
            <control shapeId="7071" r:id="rId12" name="Group Box 927">
              <controlPr defaultSize="0" autoFill="0" autoPict="0">
                <anchor moveWithCells="1">
                  <from>
                    <xdr:col>6</xdr:col>
                    <xdr:colOff>66675</xdr:colOff>
                    <xdr:row>16</xdr:row>
                    <xdr:rowOff>38100</xdr:rowOff>
                  </from>
                  <to>
                    <xdr:col>6</xdr:col>
                    <xdr:colOff>962025</xdr:colOff>
                    <xdr:row>16</xdr:row>
                    <xdr:rowOff>371475</xdr:rowOff>
                  </to>
                </anchor>
              </controlPr>
            </control>
          </mc:Choice>
        </mc:AlternateContent>
        <mc:AlternateContent xmlns:mc="http://schemas.openxmlformats.org/markup-compatibility/2006">
          <mc:Choice Requires="x14">
            <control shapeId="7074" r:id="rId13" name="Group Box 930">
              <controlPr defaultSize="0" autoFill="0" autoPict="0">
                <anchor moveWithCells="1">
                  <from>
                    <xdr:col>6</xdr:col>
                    <xdr:colOff>66675</xdr:colOff>
                    <xdr:row>17</xdr:row>
                    <xdr:rowOff>38100</xdr:rowOff>
                  </from>
                  <to>
                    <xdr:col>6</xdr:col>
                    <xdr:colOff>962025</xdr:colOff>
                    <xdr:row>17</xdr:row>
                    <xdr:rowOff>371475</xdr:rowOff>
                  </to>
                </anchor>
              </controlPr>
            </control>
          </mc:Choice>
        </mc:AlternateContent>
        <mc:AlternateContent xmlns:mc="http://schemas.openxmlformats.org/markup-compatibility/2006">
          <mc:Choice Requires="x14">
            <control shapeId="7077" r:id="rId14" name="Group Box 933">
              <controlPr defaultSize="0" autoFill="0" autoPict="0">
                <anchor moveWithCells="1">
                  <from>
                    <xdr:col>6</xdr:col>
                    <xdr:colOff>66675</xdr:colOff>
                    <xdr:row>18</xdr:row>
                    <xdr:rowOff>38100</xdr:rowOff>
                  </from>
                  <to>
                    <xdr:col>6</xdr:col>
                    <xdr:colOff>962025</xdr:colOff>
                    <xdr:row>18</xdr:row>
                    <xdr:rowOff>371475</xdr:rowOff>
                  </to>
                </anchor>
              </controlPr>
            </control>
          </mc:Choice>
        </mc:AlternateContent>
        <mc:AlternateContent xmlns:mc="http://schemas.openxmlformats.org/markup-compatibility/2006">
          <mc:Choice Requires="x14">
            <control shapeId="7080" r:id="rId15" name="Group Box 936">
              <controlPr defaultSize="0" autoFill="0" autoPict="0">
                <anchor moveWithCells="1">
                  <from>
                    <xdr:col>6</xdr:col>
                    <xdr:colOff>66675</xdr:colOff>
                    <xdr:row>19</xdr:row>
                    <xdr:rowOff>38100</xdr:rowOff>
                  </from>
                  <to>
                    <xdr:col>6</xdr:col>
                    <xdr:colOff>962025</xdr:colOff>
                    <xdr:row>19</xdr:row>
                    <xdr:rowOff>371475</xdr:rowOff>
                  </to>
                </anchor>
              </controlPr>
            </control>
          </mc:Choice>
        </mc:AlternateContent>
        <mc:AlternateContent xmlns:mc="http://schemas.openxmlformats.org/markup-compatibility/2006">
          <mc:Choice Requires="x14">
            <control shapeId="7083" r:id="rId16" name="Group Box 939">
              <controlPr defaultSize="0" autoFill="0" autoPict="0">
                <anchor moveWithCells="1">
                  <from>
                    <xdr:col>6</xdr:col>
                    <xdr:colOff>66675</xdr:colOff>
                    <xdr:row>20</xdr:row>
                    <xdr:rowOff>38100</xdr:rowOff>
                  </from>
                  <to>
                    <xdr:col>6</xdr:col>
                    <xdr:colOff>962025</xdr:colOff>
                    <xdr:row>20</xdr:row>
                    <xdr:rowOff>371475</xdr:rowOff>
                  </to>
                </anchor>
              </controlPr>
            </control>
          </mc:Choice>
        </mc:AlternateContent>
        <mc:AlternateContent xmlns:mc="http://schemas.openxmlformats.org/markup-compatibility/2006">
          <mc:Choice Requires="x14">
            <control shapeId="7086" r:id="rId17" name="Group Box 942">
              <controlPr defaultSize="0" autoFill="0" autoPict="0">
                <anchor moveWithCells="1">
                  <from>
                    <xdr:col>6</xdr:col>
                    <xdr:colOff>66675</xdr:colOff>
                    <xdr:row>21</xdr:row>
                    <xdr:rowOff>38100</xdr:rowOff>
                  </from>
                  <to>
                    <xdr:col>6</xdr:col>
                    <xdr:colOff>962025</xdr:colOff>
                    <xdr:row>21</xdr:row>
                    <xdr:rowOff>371475</xdr:rowOff>
                  </to>
                </anchor>
              </controlPr>
            </control>
          </mc:Choice>
        </mc:AlternateContent>
        <mc:AlternateContent xmlns:mc="http://schemas.openxmlformats.org/markup-compatibility/2006">
          <mc:Choice Requires="x14">
            <control shapeId="7089" r:id="rId18" name="Group Box 945">
              <controlPr defaultSize="0" autoFill="0" autoPict="0">
                <anchor moveWithCells="1">
                  <from>
                    <xdr:col>6</xdr:col>
                    <xdr:colOff>66675</xdr:colOff>
                    <xdr:row>22</xdr:row>
                    <xdr:rowOff>38100</xdr:rowOff>
                  </from>
                  <to>
                    <xdr:col>6</xdr:col>
                    <xdr:colOff>962025</xdr:colOff>
                    <xdr:row>22</xdr:row>
                    <xdr:rowOff>371475</xdr:rowOff>
                  </to>
                </anchor>
              </controlPr>
            </control>
          </mc:Choice>
        </mc:AlternateContent>
        <mc:AlternateContent xmlns:mc="http://schemas.openxmlformats.org/markup-compatibility/2006">
          <mc:Choice Requires="x14">
            <control shapeId="7092" r:id="rId19" name="Group Box 948">
              <controlPr defaultSize="0" autoFill="0" autoPict="0">
                <anchor moveWithCells="1">
                  <from>
                    <xdr:col>6</xdr:col>
                    <xdr:colOff>66675</xdr:colOff>
                    <xdr:row>23</xdr:row>
                    <xdr:rowOff>38100</xdr:rowOff>
                  </from>
                  <to>
                    <xdr:col>6</xdr:col>
                    <xdr:colOff>962025</xdr:colOff>
                    <xdr:row>23</xdr:row>
                    <xdr:rowOff>371475</xdr:rowOff>
                  </to>
                </anchor>
              </controlPr>
            </control>
          </mc:Choice>
        </mc:AlternateContent>
        <mc:AlternateContent xmlns:mc="http://schemas.openxmlformats.org/markup-compatibility/2006">
          <mc:Choice Requires="x14">
            <control shapeId="7095" r:id="rId20" name="Group Box 951">
              <controlPr defaultSize="0" autoFill="0" autoPict="0">
                <anchor moveWithCells="1">
                  <from>
                    <xdr:col>6</xdr:col>
                    <xdr:colOff>66675</xdr:colOff>
                    <xdr:row>24</xdr:row>
                    <xdr:rowOff>38100</xdr:rowOff>
                  </from>
                  <to>
                    <xdr:col>6</xdr:col>
                    <xdr:colOff>962025</xdr:colOff>
                    <xdr:row>24</xdr:row>
                    <xdr:rowOff>371475</xdr:rowOff>
                  </to>
                </anchor>
              </controlPr>
            </control>
          </mc:Choice>
        </mc:AlternateContent>
        <mc:AlternateContent xmlns:mc="http://schemas.openxmlformats.org/markup-compatibility/2006">
          <mc:Choice Requires="x14">
            <control shapeId="7098" r:id="rId21" name="Group Box 954">
              <controlPr defaultSize="0" autoFill="0" autoPict="0">
                <anchor moveWithCells="1">
                  <from>
                    <xdr:col>6</xdr:col>
                    <xdr:colOff>66675</xdr:colOff>
                    <xdr:row>25</xdr:row>
                    <xdr:rowOff>38100</xdr:rowOff>
                  </from>
                  <to>
                    <xdr:col>6</xdr:col>
                    <xdr:colOff>962025</xdr:colOff>
                    <xdr:row>25</xdr:row>
                    <xdr:rowOff>371475</xdr:rowOff>
                  </to>
                </anchor>
              </controlPr>
            </control>
          </mc:Choice>
        </mc:AlternateContent>
        <mc:AlternateContent xmlns:mc="http://schemas.openxmlformats.org/markup-compatibility/2006">
          <mc:Choice Requires="x14">
            <control shapeId="7101" r:id="rId22" name="Group Box 957">
              <controlPr defaultSize="0" autoFill="0" autoPict="0">
                <anchor moveWithCells="1">
                  <from>
                    <xdr:col>6</xdr:col>
                    <xdr:colOff>66675</xdr:colOff>
                    <xdr:row>26</xdr:row>
                    <xdr:rowOff>38100</xdr:rowOff>
                  </from>
                  <to>
                    <xdr:col>6</xdr:col>
                    <xdr:colOff>962025</xdr:colOff>
                    <xdr:row>26</xdr:row>
                    <xdr:rowOff>371475</xdr:rowOff>
                  </to>
                </anchor>
              </controlPr>
            </control>
          </mc:Choice>
        </mc:AlternateContent>
        <mc:AlternateContent xmlns:mc="http://schemas.openxmlformats.org/markup-compatibility/2006">
          <mc:Choice Requires="x14">
            <control shapeId="7104" r:id="rId23" name="Group Box 960">
              <controlPr defaultSize="0" autoFill="0" autoPict="0">
                <anchor moveWithCells="1">
                  <from>
                    <xdr:col>6</xdr:col>
                    <xdr:colOff>66675</xdr:colOff>
                    <xdr:row>27</xdr:row>
                    <xdr:rowOff>38100</xdr:rowOff>
                  </from>
                  <to>
                    <xdr:col>6</xdr:col>
                    <xdr:colOff>962025</xdr:colOff>
                    <xdr:row>27</xdr:row>
                    <xdr:rowOff>371475</xdr:rowOff>
                  </to>
                </anchor>
              </controlPr>
            </control>
          </mc:Choice>
        </mc:AlternateContent>
        <mc:AlternateContent xmlns:mc="http://schemas.openxmlformats.org/markup-compatibility/2006">
          <mc:Choice Requires="x14">
            <control shapeId="7107" r:id="rId24" name="Group Box 963">
              <controlPr defaultSize="0" autoFill="0" autoPict="0">
                <anchor moveWithCells="1">
                  <from>
                    <xdr:col>6</xdr:col>
                    <xdr:colOff>66675</xdr:colOff>
                    <xdr:row>28</xdr:row>
                    <xdr:rowOff>38100</xdr:rowOff>
                  </from>
                  <to>
                    <xdr:col>6</xdr:col>
                    <xdr:colOff>962025</xdr:colOff>
                    <xdr:row>28</xdr:row>
                    <xdr:rowOff>371475</xdr:rowOff>
                  </to>
                </anchor>
              </controlPr>
            </control>
          </mc:Choice>
        </mc:AlternateContent>
        <mc:AlternateContent xmlns:mc="http://schemas.openxmlformats.org/markup-compatibility/2006">
          <mc:Choice Requires="x14">
            <control shapeId="7110" r:id="rId25" name="Group Box 966">
              <controlPr defaultSize="0" autoFill="0" autoPict="0">
                <anchor moveWithCells="1">
                  <from>
                    <xdr:col>6</xdr:col>
                    <xdr:colOff>66675</xdr:colOff>
                    <xdr:row>29</xdr:row>
                    <xdr:rowOff>38100</xdr:rowOff>
                  </from>
                  <to>
                    <xdr:col>6</xdr:col>
                    <xdr:colOff>962025</xdr:colOff>
                    <xdr:row>29</xdr:row>
                    <xdr:rowOff>371475</xdr:rowOff>
                  </to>
                </anchor>
              </controlPr>
            </control>
          </mc:Choice>
        </mc:AlternateContent>
        <mc:AlternateContent xmlns:mc="http://schemas.openxmlformats.org/markup-compatibility/2006">
          <mc:Choice Requires="x14">
            <control shapeId="7113" r:id="rId26" name="Group Box 969">
              <controlPr defaultSize="0" autoFill="0" autoPict="0">
                <anchor moveWithCells="1">
                  <from>
                    <xdr:col>6</xdr:col>
                    <xdr:colOff>66675</xdr:colOff>
                    <xdr:row>30</xdr:row>
                    <xdr:rowOff>38100</xdr:rowOff>
                  </from>
                  <to>
                    <xdr:col>6</xdr:col>
                    <xdr:colOff>962025</xdr:colOff>
                    <xdr:row>30</xdr:row>
                    <xdr:rowOff>371475</xdr:rowOff>
                  </to>
                </anchor>
              </controlPr>
            </control>
          </mc:Choice>
        </mc:AlternateContent>
        <mc:AlternateContent xmlns:mc="http://schemas.openxmlformats.org/markup-compatibility/2006">
          <mc:Choice Requires="x14">
            <control shapeId="7116" r:id="rId27" name="Group Box 972">
              <controlPr defaultSize="0" autoFill="0" autoPict="0">
                <anchor moveWithCells="1">
                  <from>
                    <xdr:col>6</xdr:col>
                    <xdr:colOff>66675</xdr:colOff>
                    <xdr:row>31</xdr:row>
                    <xdr:rowOff>38100</xdr:rowOff>
                  </from>
                  <to>
                    <xdr:col>6</xdr:col>
                    <xdr:colOff>962025</xdr:colOff>
                    <xdr:row>31</xdr:row>
                    <xdr:rowOff>371475</xdr:rowOff>
                  </to>
                </anchor>
              </controlPr>
            </control>
          </mc:Choice>
        </mc:AlternateContent>
        <mc:AlternateContent xmlns:mc="http://schemas.openxmlformats.org/markup-compatibility/2006">
          <mc:Choice Requires="x14">
            <control shapeId="7119" r:id="rId28" name="Group Box 975">
              <controlPr defaultSize="0" autoFill="0" autoPict="0">
                <anchor moveWithCells="1">
                  <from>
                    <xdr:col>6</xdr:col>
                    <xdr:colOff>66675</xdr:colOff>
                    <xdr:row>32</xdr:row>
                    <xdr:rowOff>38100</xdr:rowOff>
                  </from>
                  <to>
                    <xdr:col>6</xdr:col>
                    <xdr:colOff>962025</xdr:colOff>
                    <xdr:row>32</xdr:row>
                    <xdr:rowOff>371475</xdr:rowOff>
                  </to>
                </anchor>
              </controlPr>
            </control>
          </mc:Choice>
        </mc:AlternateContent>
        <mc:AlternateContent xmlns:mc="http://schemas.openxmlformats.org/markup-compatibility/2006">
          <mc:Choice Requires="x14">
            <control shapeId="7122" r:id="rId29" name="Group Box 978">
              <controlPr defaultSize="0" autoFill="0" autoPict="0">
                <anchor moveWithCells="1">
                  <from>
                    <xdr:col>6</xdr:col>
                    <xdr:colOff>66675</xdr:colOff>
                    <xdr:row>33</xdr:row>
                    <xdr:rowOff>38100</xdr:rowOff>
                  </from>
                  <to>
                    <xdr:col>6</xdr:col>
                    <xdr:colOff>962025</xdr:colOff>
                    <xdr:row>33</xdr:row>
                    <xdr:rowOff>371475</xdr:rowOff>
                  </to>
                </anchor>
              </controlPr>
            </control>
          </mc:Choice>
        </mc:AlternateContent>
        <mc:AlternateContent xmlns:mc="http://schemas.openxmlformats.org/markup-compatibility/2006">
          <mc:Choice Requires="x14">
            <control shapeId="7125" r:id="rId30" name="Group Box 981">
              <controlPr defaultSize="0" autoFill="0" autoPict="0">
                <anchor moveWithCells="1">
                  <from>
                    <xdr:col>6</xdr:col>
                    <xdr:colOff>66675</xdr:colOff>
                    <xdr:row>34</xdr:row>
                    <xdr:rowOff>38100</xdr:rowOff>
                  </from>
                  <to>
                    <xdr:col>6</xdr:col>
                    <xdr:colOff>962025</xdr:colOff>
                    <xdr:row>34</xdr:row>
                    <xdr:rowOff>371475</xdr:rowOff>
                  </to>
                </anchor>
              </controlPr>
            </control>
          </mc:Choice>
        </mc:AlternateContent>
        <mc:AlternateContent xmlns:mc="http://schemas.openxmlformats.org/markup-compatibility/2006">
          <mc:Choice Requires="x14">
            <control shapeId="7128" r:id="rId31" name="Group Box 984">
              <controlPr defaultSize="0" autoFill="0" autoPict="0">
                <anchor moveWithCells="1">
                  <from>
                    <xdr:col>6</xdr:col>
                    <xdr:colOff>66675</xdr:colOff>
                    <xdr:row>35</xdr:row>
                    <xdr:rowOff>38100</xdr:rowOff>
                  </from>
                  <to>
                    <xdr:col>6</xdr:col>
                    <xdr:colOff>962025</xdr:colOff>
                    <xdr:row>35</xdr:row>
                    <xdr:rowOff>371475</xdr:rowOff>
                  </to>
                </anchor>
              </controlPr>
            </control>
          </mc:Choice>
        </mc:AlternateContent>
        <mc:AlternateContent xmlns:mc="http://schemas.openxmlformats.org/markup-compatibility/2006">
          <mc:Choice Requires="x14">
            <control shapeId="7131" r:id="rId32" name="Group Box 987">
              <controlPr defaultSize="0" autoFill="0" autoPict="0">
                <anchor moveWithCells="1">
                  <from>
                    <xdr:col>6</xdr:col>
                    <xdr:colOff>66675</xdr:colOff>
                    <xdr:row>36</xdr:row>
                    <xdr:rowOff>38100</xdr:rowOff>
                  </from>
                  <to>
                    <xdr:col>6</xdr:col>
                    <xdr:colOff>962025</xdr:colOff>
                    <xdr:row>36</xdr:row>
                    <xdr:rowOff>371475</xdr:rowOff>
                  </to>
                </anchor>
              </controlPr>
            </control>
          </mc:Choice>
        </mc:AlternateContent>
        <mc:AlternateContent xmlns:mc="http://schemas.openxmlformats.org/markup-compatibility/2006">
          <mc:Choice Requires="x14">
            <control shapeId="7134" r:id="rId33" name="Group Box 990">
              <controlPr defaultSize="0" autoFill="0" autoPict="0">
                <anchor moveWithCells="1">
                  <from>
                    <xdr:col>6</xdr:col>
                    <xdr:colOff>66675</xdr:colOff>
                    <xdr:row>37</xdr:row>
                    <xdr:rowOff>38100</xdr:rowOff>
                  </from>
                  <to>
                    <xdr:col>6</xdr:col>
                    <xdr:colOff>962025</xdr:colOff>
                    <xdr:row>37</xdr:row>
                    <xdr:rowOff>371475</xdr:rowOff>
                  </to>
                </anchor>
              </controlPr>
            </control>
          </mc:Choice>
        </mc:AlternateContent>
        <mc:AlternateContent xmlns:mc="http://schemas.openxmlformats.org/markup-compatibility/2006">
          <mc:Choice Requires="x14">
            <control shapeId="7137" r:id="rId34" name="Group Box 993">
              <controlPr defaultSize="0" autoFill="0" autoPict="0">
                <anchor moveWithCells="1">
                  <from>
                    <xdr:col>6</xdr:col>
                    <xdr:colOff>66675</xdr:colOff>
                    <xdr:row>38</xdr:row>
                    <xdr:rowOff>38100</xdr:rowOff>
                  </from>
                  <to>
                    <xdr:col>6</xdr:col>
                    <xdr:colOff>962025</xdr:colOff>
                    <xdr:row>38</xdr:row>
                    <xdr:rowOff>371475</xdr:rowOff>
                  </to>
                </anchor>
              </controlPr>
            </control>
          </mc:Choice>
        </mc:AlternateContent>
        <mc:AlternateContent xmlns:mc="http://schemas.openxmlformats.org/markup-compatibility/2006">
          <mc:Choice Requires="x14">
            <control shapeId="7140" r:id="rId35" name="Group Box 996">
              <controlPr defaultSize="0" autoFill="0" autoPict="0">
                <anchor moveWithCells="1">
                  <from>
                    <xdr:col>6</xdr:col>
                    <xdr:colOff>66675</xdr:colOff>
                    <xdr:row>39</xdr:row>
                    <xdr:rowOff>38100</xdr:rowOff>
                  </from>
                  <to>
                    <xdr:col>6</xdr:col>
                    <xdr:colOff>962025</xdr:colOff>
                    <xdr:row>39</xdr:row>
                    <xdr:rowOff>371475</xdr:rowOff>
                  </to>
                </anchor>
              </controlPr>
            </control>
          </mc:Choice>
        </mc:AlternateContent>
        <mc:AlternateContent xmlns:mc="http://schemas.openxmlformats.org/markup-compatibility/2006">
          <mc:Choice Requires="x14">
            <control shapeId="7143" r:id="rId36" name="Group Box 999">
              <controlPr defaultSize="0" autoFill="0" autoPict="0">
                <anchor moveWithCells="1">
                  <from>
                    <xdr:col>6</xdr:col>
                    <xdr:colOff>66675</xdr:colOff>
                    <xdr:row>40</xdr:row>
                    <xdr:rowOff>38100</xdr:rowOff>
                  </from>
                  <to>
                    <xdr:col>6</xdr:col>
                    <xdr:colOff>962025</xdr:colOff>
                    <xdr:row>40</xdr:row>
                    <xdr:rowOff>371475</xdr:rowOff>
                  </to>
                </anchor>
              </controlPr>
            </control>
          </mc:Choice>
        </mc:AlternateContent>
        <mc:AlternateContent xmlns:mc="http://schemas.openxmlformats.org/markup-compatibility/2006">
          <mc:Choice Requires="x14">
            <control shapeId="7146" r:id="rId37" name="Group Box 1002">
              <controlPr defaultSize="0" autoFill="0" autoPict="0">
                <anchor moveWithCells="1">
                  <from>
                    <xdr:col>6</xdr:col>
                    <xdr:colOff>66675</xdr:colOff>
                    <xdr:row>41</xdr:row>
                    <xdr:rowOff>38100</xdr:rowOff>
                  </from>
                  <to>
                    <xdr:col>6</xdr:col>
                    <xdr:colOff>962025</xdr:colOff>
                    <xdr:row>41</xdr:row>
                    <xdr:rowOff>371475</xdr:rowOff>
                  </to>
                </anchor>
              </controlPr>
            </control>
          </mc:Choice>
        </mc:AlternateContent>
        <mc:AlternateContent xmlns:mc="http://schemas.openxmlformats.org/markup-compatibility/2006">
          <mc:Choice Requires="x14">
            <control shapeId="7149" r:id="rId38" name="Group Box 1005">
              <controlPr defaultSize="0" autoFill="0" autoPict="0">
                <anchor moveWithCells="1">
                  <from>
                    <xdr:col>6</xdr:col>
                    <xdr:colOff>66675</xdr:colOff>
                    <xdr:row>42</xdr:row>
                    <xdr:rowOff>38100</xdr:rowOff>
                  </from>
                  <to>
                    <xdr:col>6</xdr:col>
                    <xdr:colOff>962025</xdr:colOff>
                    <xdr:row>42</xdr:row>
                    <xdr:rowOff>371475</xdr:rowOff>
                  </to>
                </anchor>
              </controlPr>
            </control>
          </mc:Choice>
        </mc:AlternateContent>
        <mc:AlternateContent xmlns:mc="http://schemas.openxmlformats.org/markup-compatibility/2006">
          <mc:Choice Requires="x14">
            <control shapeId="7152" r:id="rId39" name="Group Box 1008">
              <controlPr defaultSize="0" autoFill="0" autoPict="0">
                <anchor moveWithCells="1">
                  <from>
                    <xdr:col>6</xdr:col>
                    <xdr:colOff>66675</xdr:colOff>
                    <xdr:row>43</xdr:row>
                    <xdr:rowOff>38100</xdr:rowOff>
                  </from>
                  <to>
                    <xdr:col>6</xdr:col>
                    <xdr:colOff>962025</xdr:colOff>
                    <xdr:row>43</xdr:row>
                    <xdr:rowOff>371475</xdr:rowOff>
                  </to>
                </anchor>
              </controlPr>
            </control>
          </mc:Choice>
        </mc:AlternateContent>
        <mc:AlternateContent xmlns:mc="http://schemas.openxmlformats.org/markup-compatibility/2006">
          <mc:Choice Requires="x14">
            <control shapeId="7155" r:id="rId40" name="Group Box 1011">
              <controlPr defaultSize="0" autoFill="0" autoPict="0">
                <anchor moveWithCells="1">
                  <from>
                    <xdr:col>6</xdr:col>
                    <xdr:colOff>66675</xdr:colOff>
                    <xdr:row>44</xdr:row>
                    <xdr:rowOff>38100</xdr:rowOff>
                  </from>
                  <to>
                    <xdr:col>6</xdr:col>
                    <xdr:colOff>962025</xdr:colOff>
                    <xdr:row>44</xdr:row>
                    <xdr:rowOff>371475</xdr:rowOff>
                  </to>
                </anchor>
              </controlPr>
            </control>
          </mc:Choice>
        </mc:AlternateContent>
        <mc:AlternateContent xmlns:mc="http://schemas.openxmlformats.org/markup-compatibility/2006">
          <mc:Choice Requires="x14">
            <control shapeId="7158" r:id="rId41" name="Group Box 1014">
              <controlPr defaultSize="0" autoFill="0" autoPict="0">
                <anchor moveWithCells="1">
                  <from>
                    <xdr:col>6</xdr:col>
                    <xdr:colOff>66675</xdr:colOff>
                    <xdr:row>45</xdr:row>
                    <xdr:rowOff>38100</xdr:rowOff>
                  </from>
                  <to>
                    <xdr:col>6</xdr:col>
                    <xdr:colOff>962025</xdr:colOff>
                    <xdr:row>45</xdr:row>
                    <xdr:rowOff>371475</xdr:rowOff>
                  </to>
                </anchor>
              </controlPr>
            </control>
          </mc:Choice>
        </mc:AlternateContent>
        <mc:AlternateContent xmlns:mc="http://schemas.openxmlformats.org/markup-compatibility/2006">
          <mc:Choice Requires="x14">
            <control shapeId="7161" r:id="rId42" name="Group Box 1017">
              <controlPr defaultSize="0" autoFill="0" autoPict="0">
                <anchor moveWithCells="1">
                  <from>
                    <xdr:col>6</xdr:col>
                    <xdr:colOff>66675</xdr:colOff>
                    <xdr:row>46</xdr:row>
                    <xdr:rowOff>38100</xdr:rowOff>
                  </from>
                  <to>
                    <xdr:col>6</xdr:col>
                    <xdr:colOff>962025</xdr:colOff>
                    <xdr:row>46</xdr:row>
                    <xdr:rowOff>371475</xdr:rowOff>
                  </to>
                </anchor>
              </controlPr>
            </control>
          </mc:Choice>
        </mc:AlternateContent>
        <mc:AlternateContent xmlns:mc="http://schemas.openxmlformats.org/markup-compatibility/2006">
          <mc:Choice Requires="x14">
            <control shapeId="7164" r:id="rId43" name="Group Box 1020">
              <controlPr defaultSize="0" autoFill="0" autoPict="0">
                <anchor moveWithCells="1">
                  <from>
                    <xdr:col>6</xdr:col>
                    <xdr:colOff>66675</xdr:colOff>
                    <xdr:row>47</xdr:row>
                    <xdr:rowOff>38100</xdr:rowOff>
                  </from>
                  <to>
                    <xdr:col>6</xdr:col>
                    <xdr:colOff>962025</xdr:colOff>
                    <xdr:row>47</xdr:row>
                    <xdr:rowOff>371475</xdr:rowOff>
                  </to>
                </anchor>
              </controlPr>
            </control>
          </mc:Choice>
        </mc:AlternateContent>
        <mc:AlternateContent xmlns:mc="http://schemas.openxmlformats.org/markup-compatibility/2006">
          <mc:Choice Requires="x14">
            <control shapeId="7167" r:id="rId44" name="Group Box 1023">
              <controlPr defaultSize="0" autoFill="0" autoPict="0">
                <anchor moveWithCells="1">
                  <from>
                    <xdr:col>6</xdr:col>
                    <xdr:colOff>66675</xdr:colOff>
                    <xdr:row>48</xdr:row>
                    <xdr:rowOff>38100</xdr:rowOff>
                  </from>
                  <to>
                    <xdr:col>6</xdr:col>
                    <xdr:colOff>962025</xdr:colOff>
                    <xdr:row>48</xdr:row>
                    <xdr:rowOff>371475</xdr:rowOff>
                  </to>
                </anchor>
              </controlPr>
            </control>
          </mc:Choice>
        </mc:AlternateContent>
        <mc:AlternateContent xmlns:mc="http://schemas.openxmlformats.org/markup-compatibility/2006">
          <mc:Choice Requires="x14">
            <control shapeId="7170" r:id="rId45" name="Group Box 1026">
              <controlPr defaultSize="0" autoFill="0" autoPict="0">
                <anchor moveWithCells="1">
                  <from>
                    <xdr:col>6</xdr:col>
                    <xdr:colOff>66675</xdr:colOff>
                    <xdr:row>49</xdr:row>
                    <xdr:rowOff>38100</xdr:rowOff>
                  </from>
                  <to>
                    <xdr:col>6</xdr:col>
                    <xdr:colOff>962025</xdr:colOff>
                    <xdr:row>49</xdr:row>
                    <xdr:rowOff>371475</xdr:rowOff>
                  </to>
                </anchor>
              </controlPr>
            </control>
          </mc:Choice>
        </mc:AlternateContent>
        <mc:AlternateContent xmlns:mc="http://schemas.openxmlformats.org/markup-compatibility/2006">
          <mc:Choice Requires="x14">
            <control shapeId="7173" r:id="rId46" name="Group Box 1029">
              <controlPr defaultSize="0" autoFill="0" autoPict="0">
                <anchor moveWithCells="1">
                  <from>
                    <xdr:col>6</xdr:col>
                    <xdr:colOff>66675</xdr:colOff>
                    <xdr:row>50</xdr:row>
                    <xdr:rowOff>38100</xdr:rowOff>
                  </from>
                  <to>
                    <xdr:col>6</xdr:col>
                    <xdr:colOff>962025</xdr:colOff>
                    <xdr:row>50</xdr:row>
                    <xdr:rowOff>371475</xdr:rowOff>
                  </to>
                </anchor>
              </controlPr>
            </control>
          </mc:Choice>
        </mc:AlternateContent>
        <mc:AlternateContent xmlns:mc="http://schemas.openxmlformats.org/markup-compatibility/2006">
          <mc:Choice Requires="x14">
            <control shapeId="7176" r:id="rId47" name="Group Box 1032">
              <controlPr defaultSize="0" autoFill="0" autoPict="0">
                <anchor moveWithCells="1">
                  <from>
                    <xdr:col>6</xdr:col>
                    <xdr:colOff>66675</xdr:colOff>
                    <xdr:row>51</xdr:row>
                    <xdr:rowOff>38100</xdr:rowOff>
                  </from>
                  <to>
                    <xdr:col>6</xdr:col>
                    <xdr:colOff>962025</xdr:colOff>
                    <xdr:row>51</xdr:row>
                    <xdr:rowOff>371475</xdr:rowOff>
                  </to>
                </anchor>
              </controlPr>
            </control>
          </mc:Choice>
        </mc:AlternateContent>
        <mc:AlternateContent xmlns:mc="http://schemas.openxmlformats.org/markup-compatibility/2006">
          <mc:Choice Requires="x14">
            <control shapeId="7179" r:id="rId48" name="Group Box 1035">
              <controlPr defaultSize="0" autoFill="0" autoPict="0">
                <anchor moveWithCells="1">
                  <from>
                    <xdr:col>6</xdr:col>
                    <xdr:colOff>66675</xdr:colOff>
                    <xdr:row>52</xdr:row>
                    <xdr:rowOff>38100</xdr:rowOff>
                  </from>
                  <to>
                    <xdr:col>6</xdr:col>
                    <xdr:colOff>962025</xdr:colOff>
                    <xdr:row>52</xdr:row>
                    <xdr:rowOff>371475</xdr:rowOff>
                  </to>
                </anchor>
              </controlPr>
            </control>
          </mc:Choice>
        </mc:AlternateContent>
        <mc:AlternateContent xmlns:mc="http://schemas.openxmlformats.org/markup-compatibility/2006">
          <mc:Choice Requires="x14">
            <control shapeId="7182" r:id="rId49" name="Group Box 1038">
              <controlPr defaultSize="0" autoFill="0" autoPict="0">
                <anchor moveWithCells="1">
                  <from>
                    <xdr:col>6</xdr:col>
                    <xdr:colOff>66675</xdr:colOff>
                    <xdr:row>53</xdr:row>
                    <xdr:rowOff>38100</xdr:rowOff>
                  </from>
                  <to>
                    <xdr:col>6</xdr:col>
                    <xdr:colOff>962025</xdr:colOff>
                    <xdr:row>53</xdr:row>
                    <xdr:rowOff>371475</xdr:rowOff>
                  </to>
                </anchor>
              </controlPr>
            </control>
          </mc:Choice>
        </mc:AlternateContent>
        <mc:AlternateContent xmlns:mc="http://schemas.openxmlformats.org/markup-compatibility/2006">
          <mc:Choice Requires="x14">
            <control shapeId="7185" r:id="rId50" name="Group Box 1041">
              <controlPr defaultSize="0" autoFill="0" autoPict="0">
                <anchor moveWithCells="1">
                  <from>
                    <xdr:col>6</xdr:col>
                    <xdr:colOff>66675</xdr:colOff>
                    <xdr:row>54</xdr:row>
                    <xdr:rowOff>38100</xdr:rowOff>
                  </from>
                  <to>
                    <xdr:col>6</xdr:col>
                    <xdr:colOff>962025</xdr:colOff>
                    <xdr:row>54</xdr:row>
                    <xdr:rowOff>371475</xdr:rowOff>
                  </to>
                </anchor>
              </controlPr>
            </control>
          </mc:Choice>
        </mc:AlternateContent>
        <mc:AlternateContent xmlns:mc="http://schemas.openxmlformats.org/markup-compatibility/2006">
          <mc:Choice Requires="x14">
            <control shapeId="7188" r:id="rId51" name="Group Box 1044">
              <controlPr defaultSize="0" autoFill="0" autoPict="0">
                <anchor moveWithCells="1">
                  <from>
                    <xdr:col>6</xdr:col>
                    <xdr:colOff>66675</xdr:colOff>
                    <xdr:row>55</xdr:row>
                    <xdr:rowOff>38100</xdr:rowOff>
                  </from>
                  <to>
                    <xdr:col>6</xdr:col>
                    <xdr:colOff>962025</xdr:colOff>
                    <xdr:row>55</xdr:row>
                    <xdr:rowOff>371475</xdr:rowOff>
                  </to>
                </anchor>
              </controlPr>
            </control>
          </mc:Choice>
        </mc:AlternateContent>
        <mc:AlternateContent xmlns:mc="http://schemas.openxmlformats.org/markup-compatibility/2006">
          <mc:Choice Requires="x14">
            <control shapeId="7191" r:id="rId52" name="Group Box 1047">
              <controlPr defaultSize="0" autoFill="0" autoPict="0">
                <anchor moveWithCells="1">
                  <from>
                    <xdr:col>6</xdr:col>
                    <xdr:colOff>66675</xdr:colOff>
                    <xdr:row>56</xdr:row>
                    <xdr:rowOff>38100</xdr:rowOff>
                  </from>
                  <to>
                    <xdr:col>6</xdr:col>
                    <xdr:colOff>962025</xdr:colOff>
                    <xdr:row>56</xdr:row>
                    <xdr:rowOff>371475</xdr:rowOff>
                  </to>
                </anchor>
              </controlPr>
            </control>
          </mc:Choice>
        </mc:AlternateContent>
        <mc:AlternateContent xmlns:mc="http://schemas.openxmlformats.org/markup-compatibility/2006">
          <mc:Choice Requires="x14">
            <control shapeId="7194" r:id="rId53" name="Group Box 1050">
              <controlPr defaultSize="0" autoFill="0" autoPict="0">
                <anchor moveWithCells="1">
                  <from>
                    <xdr:col>6</xdr:col>
                    <xdr:colOff>66675</xdr:colOff>
                    <xdr:row>57</xdr:row>
                    <xdr:rowOff>38100</xdr:rowOff>
                  </from>
                  <to>
                    <xdr:col>6</xdr:col>
                    <xdr:colOff>962025</xdr:colOff>
                    <xdr:row>57</xdr:row>
                    <xdr:rowOff>371475</xdr:rowOff>
                  </to>
                </anchor>
              </controlPr>
            </control>
          </mc:Choice>
        </mc:AlternateContent>
        <mc:AlternateContent xmlns:mc="http://schemas.openxmlformats.org/markup-compatibility/2006">
          <mc:Choice Requires="x14">
            <control shapeId="7197" r:id="rId54" name="Group Box 1053">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00" r:id="rId55" name="Group Box 1056">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03" r:id="rId56" name="Group Box 1059">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06" r:id="rId57" name="Group Box 1062">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09" r:id="rId58" name="Group Box 1065">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12" r:id="rId59" name="Group Box 1068">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15" r:id="rId60" name="Group Box 1071">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18" r:id="rId61" name="Group Box 1074">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21" r:id="rId62" name="Group Box 1077">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24" r:id="rId63" name="Group Box 1080">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27" r:id="rId64" name="Group Box 1083">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30" r:id="rId65" name="Group Box 1086">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33" r:id="rId66" name="Group Box 1089">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36" r:id="rId67" name="Group Box 1092">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39" r:id="rId68" name="Group Box 1095">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42" r:id="rId69" name="Group Box 1098">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45" r:id="rId70" name="Group Box 1101">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48" r:id="rId71" name="Group Box 1104">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51" r:id="rId72" name="Group Box 1107">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54" r:id="rId73" name="Group Box 1110">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57" r:id="rId74" name="Group Box 1113">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60" r:id="rId75" name="Group Box 1116">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63" r:id="rId76" name="Group Box 1119">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66" r:id="rId77" name="Group Box 1122">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69" r:id="rId78" name="Group Box 1125">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72" r:id="rId79" name="Group Box 1128">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75" r:id="rId80" name="Group Box 1131">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78" r:id="rId81" name="Group Box 1134">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81" r:id="rId82" name="Group Box 1137">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84" r:id="rId83" name="Group Box 1140">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87" r:id="rId84" name="Group Box 1143">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90" r:id="rId85" name="Group Box 1146">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93" r:id="rId86" name="Group Box 1149">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96" r:id="rId87" name="Group Box 1152">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299" r:id="rId88" name="Group Box 1155">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02" r:id="rId89" name="Group Box 1158">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05" r:id="rId90" name="Group Box 1161">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08" r:id="rId91" name="Group Box 1164">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11" r:id="rId92" name="Group Box 1167">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14" r:id="rId93" name="Group Box 1170">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17" r:id="rId94" name="Group Box 1173">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20" r:id="rId95" name="Group Box 1176">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23" r:id="rId96" name="Group Box 1179">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26" r:id="rId97" name="Group Box 1182">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29" r:id="rId98" name="Group Box 1185">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32" r:id="rId99" name="Group Box 1188">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35" r:id="rId100" name="Group Box 1191">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38" r:id="rId101" name="Group Box 1194">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41" r:id="rId102" name="Group Box 1197">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44" r:id="rId103" name="Group Box 1200">
              <controlPr defaultSize="0" autoFill="0" autoPict="0">
                <anchor moveWithCells="1">
                  <from>
                    <xdr:col>6</xdr:col>
                    <xdr:colOff>66675</xdr:colOff>
                    <xdr:row>108</xdr:row>
                    <xdr:rowOff>0</xdr:rowOff>
                  </from>
                  <to>
                    <xdr:col>6</xdr:col>
                    <xdr:colOff>962025</xdr:colOff>
                    <xdr:row>109</xdr:row>
                    <xdr:rowOff>95250</xdr:rowOff>
                  </to>
                </anchor>
              </controlPr>
            </control>
          </mc:Choice>
        </mc:AlternateContent>
        <mc:AlternateContent xmlns:mc="http://schemas.openxmlformats.org/markup-compatibility/2006">
          <mc:Choice Requires="x14">
            <control shapeId="7346" r:id="rId104" name="Group Box 1202">
              <controlPr defaultSize="0" autoFill="0" autoPict="0">
                <anchor moveWithCells="1">
                  <from>
                    <xdr:col>6</xdr:col>
                    <xdr:colOff>66675</xdr:colOff>
                    <xdr:row>9</xdr:row>
                    <xdr:rowOff>38100</xdr:rowOff>
                  </from>
                  <to>
                    <xdr:col>6</xdr:col>
                    <xdr:colOff>962025</xdr:colOff>
                    <xdr:row>9</xdr:row>
                    <xdr:rowOff>371475</xdr:rowOff>
                  </to>
                </anchor>
              </controlPr>
            </control>
          </mc:Choice>
        </mc:AlternateContent>
        <mc:AlternateContent xmlns:mc="http://schemas.openxmlformats.org/markup-compatibility/2006">
          <mc:Choice Requires="x14">
            <control shapeId="7347" r:id="rId105" name="Group Box 1203">
              <controlPr defaultSize="0" autoFill="0" autoPict="0">
                <anchor moveWithCells="1">
                  <from>
                    <xdr:col>6</xdr:col>
                    <xdr:colOff>66675</xdr:colOff>
                    <xdr:row>10</xdr:row>
                    <xdr:rowOff>38100</xdr:rowOff>
                  </from>
                  <to>
                    <xdr:col>6</xdr:col>
                    <xdr:colOff>962025</xdr:colOff>
                    <xdr:row>10</xdr:row>
                    <xdr:rowOff>371475</xdr:rowOff>
                  </to>
                </anchor>
              </controlPr>
            </control>
          </mc:Choice>
        </mc:AlternateContent>
        <mc:AlternateContent xmlns:mc="http://schemas.openxmlformats.org/markup-compatibility/2006">
          <mc:Choice Requires="x14">
            <control shapeId="7348" r:id="rId106" name="Group Box 1204">
              <controlPr defaultSize="0" autoFill="0" autoPict="0">
                <anchor moveWithCells="1">
                  <from>
                    <xdr:col>6</xdr:col>
                    <xdr:colOff>66675</xdr:colOff>
                    <xdr:row>11</xdr:row>
                    <xdr:rowOff>38100</xdr:rowOff>
                  </from>
                  <to>
                    <xdr:col>6</xdr:col>
                    <xdr:colOff>962025</xdr:colOff>
                    <xdr:row>11</xdr:row>
                    <xdr:rowOff>371475</xdr:rowOff>
                  </to>
                </anchor>
              </controlPr>
            </control>
          </mc:Choice>
        </mc:AlternateContent>
        <mc:AlternateContent xmlns:mc="http://schemas.openxmlformats.org/markup-compatibility/2006">
          <mc:Choice Requires="x14">
            <control shapeId="7349" r:id="rId107" name="Group Box 1205">
              <controlPr defaultSize="0" autoFill="0" autoPict="0">
                <anchor moveWithCells="1">
                  <from>
                    <xdr:col>6</xdr:col>
                    <xdr:colOff>66675</xdr:colOff>
                    <xdr:row>12</xdr:row>
                    <xdr:rowOff>38100</xdr:rowOff>
                  </from>
                  <to>
                    <xdr:col>6</xdr:col>
                    <xdr:colOff>962025</xdr:colOff>
                    <xdr:row>12</xdr:row>
                    <xdr:rowOff>371475</xdr:rowOff>
                  </to>
                </anchor>
              </controlPr>
            </control>
          </mc:Choice>
        </mc:AlternateContent>
        <mc:AlternateContent xmlns:mc="http://schemas.openxmlformats.org/markup-compatibility/2006">
          <mc:Choice Requires="x14">
            <control shapeId="7350" r:id="rId108" name="Group Box 1206">
              <controlPr defaultSize="0" autoFill="0" autoPict="0">
                <anchor moveWithCells="1">
                  <from>
                    <xdr:col>6</xdr:col>
                    <xdr:colOff>66675</xdr:colOff>
                    <xdr:row>13</xdr:row>
                    <xdr:rowOff>38100</xdr:rowOff>
                  </from>
                  <to>
                    <xdr:col>6</xdr:col>
                    <xdr:colOff>962025</xdr:colOff>
                    <xdr:row>13</xdr:row>
                    <xdr:rowOff>371475</xdr:rowOff>
                  </to>
                </anchor>
              </controlPr>
            </control>
          </mc:Choice>
        </mc:AlternateContent>
        <mc:AlternateContent xmlns:mc="http://schemas.openxmlformats.org/markup-compatibility/2006">
          <mc:Choice Requires="x14">
            <control shapeId="7351" r:id="rId109" name="Group Box 1207">
              <controlPr defaultSize="0" autoFill="0" autoPict="0">
                <anchor moveWithCells="1">
                  <from>
                    <xdr:col>6</xdr:col>
                    <xdr:colOff>66675</xdr:colOff>
                    <xdr:row>14</xdr:row>
                    <xdr:rowOff>38100</xdr:rowOff>
                  </from>
                  <to>
                    <xdr:col>6</xdr:col>
                    <xdr:colOff>962025</xdr:colOff>
                    <xdr:row>14</xdr:row>
                    <xdr:rowOff>371475</xdr:rowOff>
                  </to>
                </anchor>
              </controlPr>
            </control>
          </mc:Choice>
        </mc:AlternateContent>
        <mc:AlternateContent xmlns:mc="http://schemas.openxmlformats.org/markup-compatibility/2006">
          <mc:Choice Requires="x14">
            <control shapeId="7352" r:id="rId110" name="Group Box 1208">
              <controlPr defaultSize="0" autoFill="0" autoPict="0">
                <anchor moveWithCells="1">
                  <from>
                    <xdr:col>6</xdr:col>
                    <xdr:colOff>66675</xdr:colOff>
                    <xdr:row>15</xdr:row>
                    <xdr:rowOff>38100</xdr:rowOff>
                  </from>
                  <to>
                    <xdr:col>7</xdr:col>
                    <xdr:colOff>0</xdr:colOff>
                    <xdr:row>15</xdr:row>
                    <xdr:rowOff>371475</xdr:rowOff>
                  </to>
                </anchor>
              </controlPr>
            </control>
          </mc:Choice>
        </mc:AlternateContent>
        <mc:AlternateContent xmlns:mc="http://schemas.openxmlformats.org/markup-compatibility/2006">
          <mc:Choice Requires="x14">
            <control shapeId="7353" r:id="rId111" name="Group Box 1209">
              <controlPr defaultSize="0" autoFill="0" autoPict="0">
                <anchor moveWithCells="1">
                  <from>
                    <xdr:col>6</xdr:col>
                    <xdr:colOff>66675</xdr:colOff>
                    <xdr:row>16</xdr:row>
                    <xdr:rowOff>38100</xdr:rowOff>
                  </from>
                  <to>
                    <xdr:col>6</xdr:col>
                    <xdr:colOff>962025</xdr:colOff>
                    <xdr:row>16</xdr:row>
                    <xdr:rowOff>371475</xdr:rowOff>
                  </to>
                </anchor>
              </controlPr>
            </control>
          </mc:Choice>
        </mc:AlternateContent>
        <mc:AlternateContent xmlns:mc="http://schemas.openxmlformats.org/markup-compatibility/2006">
          <mc:Choice Requires="x14">
            <control shapeId="7354" r:id="rId112" name="Group Box 1210">
              <controlPr defaultSize="0" autoFill="0" autoPict="0">
                <anchor moveWithCells="1">
                  <from>
                    <xdr:col>6</xdr:col>
                    <xdr:colOff>66675</xdr:colOff>
                    <xdr:row>17</xdr:row>
                    <xdr:rowOff>38100</xdr:rowOff>
                  </from>
                  <to>
                    <xdr:col>6</xdr:col>
                    <xdr:colOff>962025</xdr:colOff>
                    <xdr:row>17</xdr:row>
                    <xdr:rowOff>371475</xdr:rowOff>
                  </to>
                </anchor>
              </controlPr>
            </control>
          </mc:Choice>
        </mc:AlternateContent>
        <mc:AlternateContent xmlns:mc="http://schemas.openxmlformats.org/markup-compatibility/2006">
          <mc:Choice Requires="x14">
            <control shapeId="7355" r:id="rId113" name="Group Box 1211">
              <controlPr defaultSize="0" autoFill="0" autoPict="0">
                <anchor moveWithCells="1">
                  <from>
                    <xdr:col>6</xdr:col>
                    <xdr:colOff>66675</xdr:colOff>
                    <xdr:row>18</xdr:row>
                    <xdr:rowOff>38100</xdr:rowOff>
                  </from>
                  <to>
                    <xdr:col>6</xdr:col>
                    <xdr:colOff>962025</xdr:colOff>
                    <xdr:row>18</xdr:row>
                    <xdr:rowOff>371475</xdr:rowOff>
                  </to>
                </anchor>
              </controlPr>
            </control>
          </mc:Choice>
        </mc:AlternateContent>
        <mc:AlternateContent xmlns:mc="http://schemas.openxmlformats.org/markup-compatibility/2006">
          <mc:Choice Requires="x14">
            <control shapeId="7356" r:id="rId114" name="Group Box 1212">
              <controlPr defaultSize="0" autoFill="0" autoPict="0">
                <anchor moveWithCells="1">
                  <from>
                    <xdr:col>6</xdr:col>
                    <xdr:colOff>66675</xdr:colOff>
                    <xdr:row>19</xdr:row>
                    <xdr:rowOff>38100</xdr:rowOff>
                  </from>
                  <to>
                    <xdr:col>6</xdr:col>
                    <xdr:colOff>962025</xdr:colOff>
                    <xdr:row>19</xdr:row>
                    <xdr:rowOff>371475</xdr:rowOff>
                  </to>
                </anchor>
              </controlPr>
            </control>
          </mc:Choice>
        </mc:AlternateContent>
        <mc:AlternateContent xmlns:mc="http://schemas.openxmlformats.org/markup-compatibility/2006">
          <mc:Choice Requires="x14">
            <control shapeId="7357" r:id="rId115" name="Group Box 1213">
              <controlPr defaultSize="0" autoFill="0" autoPict="0">
                <anchor moveWithCells="1">
                  <from>
                    <xdr:col>6</xdr:col>
                    <xdr:colOff>66675</xdr:colOff>
                    <xdr:row>20</xdr:row>
                    <xdr:rowOff>38100</xdr:rowOff>
                  </from>
                  <to>
                    <xdr:col>6</xdr:col>
                    <xdr:colOff>962025</xdr:colOff>
                    <xdr:row>20</xdr:row>
                    <xdr:rowOff>371475</xdr:rowOff>
                  </to>
                </anchor>
              </controlPr>
            </control>
          </mc:Choice>
        </mc:AlternateContent>
        <mc:AlternateContent xmlns:mc="http://schemas.openxmlformats.org/markup-compatibility/2006">
          <mc:Choice Requires="x14">
            <control shapeId="7358" r:id="rId116" name="Group Box 1214">
              <controlPr defaultSize="0" autoFill="0" autoPict="0">
                <anchor moveWithCells="1">
                  <from>
                    <xdr:col>6</xdr:col>
                    <xdr:colOff>66675</xdr:colOff>
                    <xdr:row>21</xdr:row>
                    <xdr:rowOff>38100</xdr:rowOff>
                  </from>
                  <to>
                    <xdr:col>6</xdr:col>
                    <xdr:colOff>962025</xdr:colOff>
                    <xdr:row>21</xdr:row>
                    <xdr:rowOff>371475</xdr:rowOff>
                  </to>
                </anchor>
              </controlPr>
            </control>
          </mc:Choice>
        </mc:AlternateContent>
        <mc:AlternateContent xmlns:mc="http://schemas.openxmlformats.org/markup-compatibility/2006">
          <mc:Choice Requires="x14">
            <control shapeId="7359" r:id="rId117" name="Group Box 1215">
              <controlPr defaultSize="0" autoFill="0" autoPict="0">
                <anchor moveWithCells="1">
                  <from>
                    <xdr:col>6</xdr:col>
                    <xdr:colOff>66675</xdr:colOff>
                    <xdr:row>22</xdr:row>
                    <xdr:rowOff>38100</xdr:rowOff>
                  </from>
                  <to>
                    <xdr:col>6</xdr:col>
                    <xdr:colOff>962025</xdr:colOff>
                    <xdr:row>22</xdr:row>
                    <xdr:rowOff>371475</xdr:rowOff>
                  </to>
                </anchor>
              </controlPr>
            </control>
          </mc:Choice>
        </mc:AlternateContent>
        <mc:AlternateContent xmlns:mc="http://schemas.openxmlformats.org/markup-compatibility/2006">
          <mc:Choice Requires="x14">
            <control shapeId="7360" r:id="rId118" name="Group Box 1216">
              <controlPr defaultSize="0" autoFill="0" autoPict="0">
                <anchor moveWithCells="1">
                  <from>
                    <xdr:col>6</xdr:col>
                    <xdr:colOff>66675</xdr:colOff>
                    <xdr:row>23</xdr:row>
                    <xdr:rowOff>38100</xdr:rowOff>
                  </from>
                  <to>
                    <xdr:col>6</xdr:col>
                    <xdr:colOff>962025</xdr:colOff>
                    <xdr:row>23</xdr:row>
                    <xdr:rowOff>371475</xdr:rowOff>
                  </to>
                </anchor>
              </controlPr>
            </control>
          </mc:Choice>
        </mc:AlternateContent>
        <mc:AlternateContent xmlns:mc="http://schemas.openxmlformats.org/markup-compatibility/2006">
          <mc:Choice Requires="x14">
            <control shapeId="7361" r:id="rId119" name="Group Box 1217">
              <controlPr defaultSize="0" autoFill="0" autoPict="0">
                <anchor moveWithCells="1">
                  <from>
                    <xdr:col>6</xdr:col>
                    <xdr:colOff>66675</xdr:colOff>
                    <xdr:row>24</xdr:row>
                    <xdr:rowOff>38100</xdr:rowOff>
                  </from>
                  <to>
                    <xdr:col>6</xdr:col>
                    <xdr:colOff>962025</xdr:colOff>
                    <xdr:row>24</xdr:row>
                    <xdr:rowOff>371475</xdr:rowOff>
                  </to>
                </anchor>
              </controlPr>
            </control>
          </mc:Choice>
        </mc:AlternateContent>
        <mc:AlternateContent xmlns:mc="http://schemas.openxmlformats.org/markup-compatibility/2006">
          <mc:Choice Requires="x14">
            <control shapeId="7362" r:id="rId120" name="Group Box 1218">
              <controlPr defaultSize="0" autoFill="0" autoPict="0">
                <anchor moveWithCells="1">
                  <from>
                    <xdr:col>6</xdr:col>
                    <xdr:colOff>66675</xdr:colOff>
                    <xdr:row>25</xdr:row>
                    <xdr:rowOff>38100</xdr:rowOff>
                  </from>
                  <to>
                    <xdr:col>6</xdr:col>
                    <xdr:colOff>962025</xdr:colOff>
                    <xdr:row>25</xdr:row>
                    <xdr:rowOff>371475</xdr:rowOff>
                  </to>
                </anchor>
              </controlPr>
            </control>
          </mc:Choice>
        </mc:AlternateContent>
        <mc:AlternateContent xmlns:mc="http://schemas.openxmlformats.org/markup-compatibility/2006">
          <mc:Choice Requires="x14">
            <control shapeId="7363" r:id="rId121" name="Group Box 1219">
              <controlPr defaultSize="0" autoFill="0" autoPict="0">
                <anchor moveWithCells="1">
                  <from>
                    <xdr:col>6</xdr:col>
                    <xdr:colOff>66675</xdr:colOff>
                    <xdr:row>26</xdr:row>
                    <xdr:rowOff>38100</xdr:rowOff>
                  </from>
                  <to>
                    <xdr:col>6</xdr:col>
                    <xdr:colOff>962025</xdr:colOff>
                    <xdr:row>26</xdr:row>
                    <xdr:rowOff>371475</xdr:rowOff>
                  </to>
                </anchor>
              </controlPr>
            </control>
          </mc:Choice>
        </mc:AlternateContent>
        <mc:AlternateContent xmlns:mc="http://schemas.openxmlformats.org/markup-compatibility/2006">
          <mc:Choice Requires="x14">
            <control shapeId="7364" r:id="rId122" name="Group Box 1220">
              <controlPr defaultSize="0" autoFill="0" autoPict="0">
                <anchor moveWithCells="1">
                  <from>
                    <xdr:col>6</xdr:col>
                    <xdr:colOff>66675</xdr:colOff>
                    <xdr:row>27</xdr:row>
                    <xdr:rowOff>38100</xdr:rowOff>
                  </from>
                  <to>
                    <xdr:col>6</xdr:col>
                    <xdr:colOff>962025</xdr:colOff>
                    <xdr:row>27</xdr:row>
                    <xdr:rowOff>371475</xdr:rowOff>
                  </to>
                </anchor>
              </controlPr>
            </control>
          </mc:Choice>
        </mc:AlternateContent>
        <mc:AlternateContent xmlns:mc="http://schemas.openxmlformats.org/markup-compatibility/2006">
          <mc:Choice Requires="x14">
            <control shapeId="7365" r:id="rId123" name="Group Box 1221">
              <controlPr defaultSize="0" autoFill="0" autoPict="0">
                <anchor moveWithCells="1">
                  <from>
                    <xdr:col>6</xdr:col>
                    <xdr:colOff>66675</xdr:colOff>
                    <xdr:row>28</xdr:row>
                    <xdr:rowOff>38100</xdr:rowOff>
                  </from>
                  <to>
                    <xdr:col>6</xdr:col>
                    <xdr:colOff>962025</xdr:colOff>
                    <xdr:row>28</xdr:row>
                    <xdr:rowOff>371475</xdr:rowOff>
                  </to>
                </anchor>
              </controlPr>
            </control>
          </mc:Choice>
        </mc:AlternateContent>
        <mc:AlternateContent xmlns:mc="http://schemas.openxmlformats.org/markup-compatibility/2006">
          <mc:Choice Requires="x14">
            <control shapeId="7366" r:id="rId124" name="Group Box 1222">
              <controlPr defaultSize="0" autoFill="0" autoPict="0">
                <anchor moveWithCells="1">
                  <from>
                    <xdr:col>6</xdr:col>
                    <xdr:colOff>66675</xdr:colOff>
                    <xdr:row>29</xdr:row>
                    <xdr:rowOff>38100</xdr:rowOff>
                  </from>
                  <to>
                    <xdr:col>6</xdr:col>
                    <xdr:colOff>962025</xdr:colOff>
                    <xdr:row>29</xdr:row>
                    <xdr:rowOff>371475</xdr:rowOff>
                  </to>
                </anchor>
              </controlPr>
            </control>
          </mc:Choice>
        </mc:AlternateContent>
        <mc:AlternateContent xmlns:mc="http://schemas.openxmlformats.org/markup-compatibility/2006">
          <mc:Choice Requires="x14">
            <control shapeId="7367" r:id="rId125" name="Group Box 1223">
              <controlPr defaultSize="0" autoFill="0" autoPict="0">
                <anchor moveWithCells="1">
                  <from>
                    <xdr:col>6</xdr:col>
                    <xdr:colOff>66675</xdr:colOff>
                    <xdr:row>30</xdr:row>
                    <xdr:rowOff>38100</xdr:rowOff>
                  </from>
                  <to>
                    <xdr:col>6</xdr:col>
                    <xdr:colOff>962025</xdr:colOff>
                    <xdr:row>30</xdr:row>
                    <xdr:rowOff>371475</xdr:rowOff>
                  </to>
                </anchor>
              </controlPr>
            </control>
          </mc:Choice>
        </mc:AlternateContent>
        <mc:AlternateContent xmlns:mc="http://schemas.openxmlformats.org/markup-compatibility/2006">
          <mc:Choice Requires="x14">
            <control shapeId="7368" r:id="rId126" name="Group Box 1224">
              <controlPr defaultSize="0" autoFill="0" autoPict="0">
                <anchor moveWithCells="1">
                  <from>
                    <xdr:col>6</xdr:col>
                    <xdr:colOff>66675</xdr:colOff>
                    <xdr:row>31</xdr:row>
                    <xdr:rowOff>38100</xdr:rowOff>
                  </from>
                  <to>
                    <xdr:col>6</xdr:col>
                    <xdr:colOff>962025</xdr:colOff>
                    <xdr:row>31</xdr:row>
                    <xdr:rowOff>371475</xdr:rowOff>
                  </to>
                </anchor>
              </controlPr>
            </control>
          </mc:Choice>
        </mc:AlternateContent>
        <mc:AlternateContent xmlns:mc="http://schemas.openxmlformats.org/markup-compatibility/2006">
          <mc:Choice Requires="x14">
            <control shapeId="7369" r:id="rId127" name="Group Box 1225">
              <controlPr defaultSize="0" autoFill="0" autoPict="0">
                <anchor moveWithCells="1">
                  <from>
                    <xdr:col>6</xdr:col>
                    <xdr:colOff>66675</xdr:colOff>
                    <xdr:row>32</xdr:row>
                    <xdr:rowOff>38100</xdr:rowOff>
                  </from>
                  <to>
                    <xdr:col>6</xdr:col>
                    <xdr:colOff>962025</xdr:colOff>
                    <xdr:row>32</xdr:row>
                    <xdr:rowOff>371475</xdr:rowOff>
                  </to>
                </anchor>
              </controlPr>
            </control>
          </mc:Choice>
        </mc:AlternateContent>
        <mc:AlternateContent xmlns:mc="http://schemas.openxmlformats.org/markup-compatibility/2006">
          <mc:Choice Requires="x14">
            <control shapeId="7370" r:id="rId128" name="Group Box 1226">
              <controlPr defaultSize="0" autoFill="0" autoPict="0">
                <anchor moveWithCells="1">
                  <from>
                    <xdr:col>6</xdr:col>
                    <xdr:colOff>66675</xdr:colOff>
                    <xdr:row>33</xdr:row>
                    <xdr:rowOff>38100</xdr:rowOff>
                  </from>
                  <to>
                    <xdr:col>6</xdr:col>
                    <xdr:colOff>962025</xdr:colOff>
                    <xdr:row>33</xdr:row>
                    <xdr:rowOff>371475</xdr:rowOff>
                  </to>
                </anchor>
              </controlPr>
            </control>
          </mc:Choice>
        </mc:AlternateContent>
        <mc:AlternateContent xmlns:mc="http://schemas.openxmlformats.org/markup-compatibility/2006">
          <mc:Choice Requires="x14">
            <control shapeId="7371" r:id="rId129" name="Group Box 1227">
              <controlPr defaultSize="0" autoFill="0" autoPict="0">
                <anchor moveWithCells="1">
                  <from>
                    <xdr:col>6</xdr:col>
                    <xdr:colOff>66675</xdr:colOff>
                    <xdr:row>34</xdr:row>
                    <xdr:rowOff>38100</xdr:rowOff>
                  </from>
                  <to>
                    <xdr:col>6</xdr:col>
                    <xdr:colOff>962025</xdr:colOff>
                    <xdr:row>34</xdr:row>
                    <xdr:rowOff>371475</xdr:rowOff>
                  </to>
                </anchor>
              </controlPr>
            </control>
          </mc:Choice>
        </mc:AlternateContent>
        <mc:AlternateContent xmlns:mc="http://schemas.openxmlformats.org/markup-compatibility/2006">
          <mc:Choice Requires="x14">
            <control shapeId="7372" r:id="rId130" name="Group Box 1228">
              <controlPr defaultSize="0" autoFill="0" autoPict="0">
                <anchor moveWithCells="1">
                  <from>
                    <xdr:col>6</xdr:col>
                    <xdr:colOff>66675</xdr:colOff>
                    <xdr:row>35</xdr:row>
                    <xdr:rowOff>38100</xdr:rowOff>
                  </from>
                  <to>
                    <xdr:col>6</xdr:col>
                    <xdr:colOff>962025</xdr:colOff>
                    <xdr:row>35</xdr:row>
                    <xdr:rowOff>371475</xdr:rowOff>
                  </to>
                </anchor>
              </controlPr>
            </control>
          </mc:Choice>
        </mc:AlternateContent>
        <mc:AlternateContent xmlns:mc="http://schemas.openxmlformats.org/markup-compatibility/2006">
          <mc:Choice Requires="x14">
            <control shapeId="7373" r:id="rId131" name="Group Box 1229">
              <controlPr defaultSize="0" autoFill="0" autoPict="0">
                <anchor moveWithCells="1">
                  <from>
                    <xdr:col>6</xdr:col>
                    <xdr:colOff>66675</xdr:colOff>
                    <xdr:row>36</xdr:row>
                    <xdr:rowOff>38100</xdr:rowOff>
                  </from>
                  <to>
                    <xdr:col>6</xdr:col>
                    <xdr:colOff>962025</xdr:colOff>
                    <xdr:row>36</xdr:row>
                    <xdr:rowOff>371475</xdr:rowOff>
                  </to>
                </anchor>
              </controlPr>
            </control>
          </mc:Choice>
        </mc:AlternateContent>
        <mc:AlternateContent xmlns:mc="http://schemas.openxmlformats.org/markup-compatibility/2006">
          <mc:Choice Requires="x14">
            <control shapeId="7374" r:id="rId132" name="Group Box 1230">
              <controlPr defaultSize="0" autoFill="0" autoPict="0">
                <anchor moveWithCells="1">
                  <from>
                    <xdr:col>6</xdr:col>
                    <xdr:colOff>66675</xdr:colOff>
                    <xdr:row>37</xdr:row>
                    <xdr:rowOff>38100</xdr:rowOff>
                  </from>
                  <to>
                    <xdr:col>6</xdr:col>
                    <xdr:colOff>962025</xdr:colOff>
                    <xdr:row>37</xdr:row>
                    <xdr:rowOff>371475</xdr:rowOff>
                  </to>
                </anchor>
              </controlPr>
            </control>
          </mc:Choice>
        </mc:AlternateContent>
        <mc:AlternateContent xmlns:mc="http://schemas.openxmlformats.org/markup-compatibility/2006">
          <mc:Choice Requires="x14">
            <control shapeId="7375" r:id="rId133" name="Group Box 1231">
              <controlPr defaultSize="0" autoFill="0" autoPict="0">
                <anchor moveWithCells="1">
                  <from>
                    <xdr:col>6</xdr:col>
                    <xdr:colOff>66675</xdr:colOff>
                    <xdr:row>38</xdr:row>
                    <xdr:rowOff>38100</xdr:rowOff>
                  </from>
                  <to>
                    <xdr:col>6</xdr:col>
                    <xdr:colOff>962025</xdr:colOff>
                    <xdr:row>38</xdr:row>
                    <xdr:rowOff>371475</xdr:rowOff>
                  </to>
                </anchor>
              </controlPr>
            </control>
          </mc:Choice>
        </mc:AlternateContent>
        <mc:AlternateContent xmlns:mc="http://schemas.openxmlformats.org/markup-compatibility/2006">
          <mc:Choice Requires="x14">
            <control shapeId="7376" r:id="rId134" name="Group Box 1232">
              <controlPr defaultSize="0" autoFill="0" autoPict="0">
                <anchor moveWithCells="1">
                  <from>
                    <xdr:col>6</xdr:col>
                    <xdr:colOff>66675</xdr:colOff>
                    <xdr:row>39</xdr:row>
                    <xdr:rowOff>38100</xdr:rowOff>
                  </from>
                  <to>
                    <xdr:col>6</xdr:col>
                    <xdr:colOff>962025</xdr:colOff>
                    <xdr:row>39</xdr:row>
                    <xdr:rowOff>371475</xdr:rowOff>
                  </to>
                </anchor>
              </controlPr>
            </control>
          </mc:Choice>
        </mc:AlternateContent>
        <mc:AlternateContent xmlns:mc="http://schemas.openxmlformats.org/markup-compatibility/2006">
          <mc:Choice Requires="x14">
            <control shapeId="7377" r:id="rId135" name="Group Box 1233">
              <controlPr defaultSize="0" autoFill="0" autoPict="0">
                <anchor moveWithCells="1">
                  <from>
                    <xdr:col>6</xdr:col>
                    <xdr:colOff>66675</xdr:colOff>
                    <xdr:row>40</xdr:row>
                    <xdr:rowOff>38100</xdr:rowOff>
                  </from>
                  <to>
                    <xdr:col>6</xdr:col>
                    <xdr:colOff>962025</xdr:colOff>
                    <xdr:row>40</xdr:row>
                    <xdr:rowOff>371475</xdr:rowOff>
                  </to>
                </anchor>
              </controlPr>
            </control>
          </mc:Choice>
        </mc:AlternateContent>
        <mc:AlternateContent xmlns:mc="http://schemas.openxmlformats.org/markup-compatibility/2006">
          <mc:Choice Requires="x14">
            <control shapeId="7378" r:id="rId136" name="Group Box 1234">
              <controlPr defaultSize="0" autoFill="0" autoPict="0">
                <anchor moveWithCells="1">
                  <from>
                    <xdr:col>6</xdr:col>
                    <xdr:colOff>66675</xdr:colOff>
                    <xdr:row>41</xdr:row>
                    <xdr:rowOff>38100</xdr:rowOff>
                  </from>
                  <to>
                    <xdr:col>6</xdr:col>
                    <xdr:colOff>962025</xdr:colOff>
                    <xdr:row>41</xdr:row>
                    <xdr:rowOff>371475</xdr:rowOff>
                  </to>
                </anchor>
              </controlPr>
            </control>
          </mc:Choice>
        </mc:AlternateContent>
        <mc:AlternateContent xmlns:mc="http://schemas.openxmlformats.org/markup-compatibility/2006">
          <mc:Choice Requires="x14">
            <control shapeId="7379" r:id="rId137" name="Group Box 1235">
              <controlPr defaultSize="0" autoFill="0" autoPict="0">
                <anchor moveWithCells="1">
                  <from>
                    <xdr:col>6</xdr:col>
                    <xdr:colOff>66675</xdr:colOff>
                    <xdr:row>42</xdr:row>
                    <xdr:rowOff>38100</xdr:rowOff>
                  </from>
                  <to>
                    <xdr:col>6</xdr:col>
                    <xdr:colOff>962025</xdr:colOff>
                    <xdr:row>42</xdr:row>
                    <xdr:rowOff>371475</xdr:rowOff>
                  </to>
                </anchor>
              </controlPr>
            </control>
          </mc:Choice>
        </mc:AlternateContent>
        <mc:AlternateContent xmlns:mc="http://schemas.openxmlformats.org/markup-compatibility/2006">
          <mc:Choice Requires="x14">
            <control shapeId="7380" r:id="rId138" name="Group Box 1236">
              <controlPr defaultSize="0" autoFill="0" autoPict="0">
                <anchor moveWithCells="1">
                  <from>
                    <xdr:col>6</xdr:col>
                    <xdr:colOff>66675</xdr:colOff>
                    <xdr:row>43</xdr:row>
                    <xdr:rowOff>38100</xdr:rowOff>
                  </from>
                  <to>
                    <xdr:col>6</xdr:col>
                    <xdr:colOff>962025</xdr:colOff>
                    <xdr:row>43</xdr:row>
                    <xdr:rowOff>371475</xdr:rowOff>
                  </to>
                </anchor>
              </controlPr>
            </control>
          </mc:Choice>
        </mc:AlternateContent>
        <mc:AlternateContent xmlns:mc="http://schemas.openxmlformats.org/markup-compatibility/2006">
          <mc:Choice Requires="x14">
            <control shapeId="7381" r:id="rId139" name="Group Box 1237">
              <controlPr defaultSize="0" autoFill="0" autoPict="0">
                <anchor moveWithCells="1">
                  <from>
                    <xdr:col>6</xdr:col>
                    <xdr:colOff>66675</xdr:colOff>
                    <xdr:row>44</xdr:row>
                    <xdr:rowOff>38100</xdr:rowOff>
                  </from>
                  <to>
                    <xdr:col>6</xdr:col>
                    <xdr:colOff>962025</xdr:colOff>
                    <xdr:row>44</xdr:row>
                    <xdr:rowOff>371475</xdr:rowOff>
                  </to>
                </anchor>
              </controlPr>
            </control>
          </mc:Choice>
        </mc:AlternateContent>
        <mc:AlternateContent xmlns:mc="http://schemas.openxmlformats.org/markup-compatibility/2006">
          <mc:Choice Requires="x14">
            <control shapeId="7382" r:id="rId140" name="Group Box 1238">
              <controlPr defaultSize="0" autoFill="0" autoPict="0">
                <anchor moveWithCells="1">
                  <from>
                    <xdr:col>6</xdr:col>
                    <xdr:colOff>66675</xdr:colOff>
                    <xdr:row>45</xdr:row>
                    <xdr:rowOff>38100</xdr:rowOff>
                  </from>
                  <to>
                    <xdr:col>6</xdr:col>
                    <xdr:colOff>962025</xdr:colOff>
                    <xdr:row>45</xdr:row>
                    <xdr:rowOff>371475</xdr:rowOff>
                  </to>
                </anchor>
              </controlPr>
            </control>
          </mc:Choice>
        </mc:AlternateContent>
        <mc:AlternateContent xmlns:mc="http://schemas.openxmlformats.org/markup-compatibility/2006">
          <mc:Choice Requires="x14">
            <control shapeId="7383" r:id="rId141" name="Group Box 1239">
              <controlPr defaultSize="0" autoFill="0" autoPict="0">
                <anchor moveWithCells="1">
                  <from>
                    <xdr:col>6</xdr:col>
                    <xdr:colOff>66675</xdr:colOff>
                    <xdr:row>46</xdr:row>
                    <xdr:rowOff>38100</xdr:rowOff>
                  </from>
                  <to>
                    <xdr:col>6</xdr:col>
                    <xdr:colOff>962025</xdr:colOff>
                    <xdr:row>46</xdr:row>
                    <xdr:rowOff>371475</xdr:rowOff>
                  </to>
                </anchor>
              </controlPr>
            </control>
          </mc:Choice>
        </mc:AlternateContent>
        <mc:AlternateContent xmlns:mc="http://schemas.openxmlformats.org/markup-compatibility/2006">
          <mc:Choice Requires="x14">
            <control shapeId="7384" r:id="rId142" name="Group Box 1240">
              <controlPr defaultSize="0" autoFill="0" autoPict="0">
                <anchor moveWithCells="1">
                  <from>
                    <xdr:col>6</xdr:col>
                    <xdr:colOff>66675</xdr:colOff>
                    <xdr:row>47</xdr:row>
                    <xdr:rowOff>38100</xdr:rowOff>
                  </from>
                  <to>
                    <xdr:col>6</xdr:col>
                    <xdr:colOff>962025</xdr:colOff>
                    <xdr:row>47</xdr:row>
                    <xdr:rowOff>371475</xdr:rowOff>
                  </to>
                </anchor>
              </controlPr>
            </control>
          </mc:Choice>
        </mc:AlternateContent>
        <mc:AlternateContent xmlns:mc="http://schemas.openxmlformats.org/markup-compatibility/2006">
          <mc:Choice Requires="x14">
            <control shapeId="7385" r:id="rId143" name="Group Box 1241">
              <controlPr defaultSize="0" autoFill="0" autoPict="0">
                <anchor moveWithCells="1">
                  <from>
                    <xdr:col>6</xdr:col>
                    <xdr:colOff>66675</xdr:colOff>
                    <xdr:row>48</xdr:row>
                    <xdr:rowOff>38100</xdr:rowOff>
                  </from>
                  <to>
                    <xdr:col>6</xdr:col>
                    <xdr:colOff>962025</xdr:colOff>
                    <xdr:row>48</xdr:row>
                    <xdr:rowOff>371475</xdr:rowOff>
                  </to>
                </anchor>
              </controlPr>
            </control>
          </mc:Choice>
        </mc:AlternateContent>
        <mc:AlternateContent xmlns:mc="http://schemas.openxmlformats.org/markup-compatibility/2006">
          <mc:Choice Requires="x14">
            <control shapeId="7386" r:id="rId144" name="Group Box 1242">
              <controlPr defaultSize="0" autoFill="0" autoPict="0">
                <anchor moveWithCells="1">
                  <from>
                    <xdr:col>6</xdr:col>
                    <xdr:colOff>66675</xdr:colOff>
                    <xdr:row>49</xdr:row>
                    <xdr:rowOff>38100</xdr:rowOff>
                  </from>
                  <to>
                    <xdr:col>6</xdr:col>
                    <xdr:colOff>962025</xdr:colOff>
                    <xdr:row>49</xdr:row>
                    <xdr:rowOff>371475</xdr:rowOff>
                  </to>
                </anchor>
              </controlPr>
            </control>
          </mc:Choice>
        </mc:AlternateContent>
        <mc:AlternateContent xmlns:mc="http://schemas.openxmlformats.org/markup-compatibility/2006">
          <mc:Choice Requires="x14">
            <control shapeId="7387" r:id="rId145" name="Group Box 1243">
              <controlPr defaultSize="0" autoFill="0" autoPict="0">
                <anchor moveWithCells="1">
                  <from>
                    <xdr:col>6</xdr:col>
                    <xdr:colOff>66675</xdr:colOff>
                    <xdr:row>50</xdr:row>
                    <xdr:rowOff>38100</xdr:rowOff>
                  </from>
                  <to>
                    <xdr:col>6</xdr:col>
                    <xdr:colOff>962025</xdr:colOff>
                    <xdr:row>50</xdr:row>
                    <xdr:rowOff>371475</xdr:rowOff>
                  </to>
                </anchor>
              </controlPr>
            </control>
          </mc:Choice>
        </mc:AlternateContent>
        <mc:AlternateContent xmlns:mc="http://schemas.openxmlformats.org/markup-compatibility/2006">
          <mc:Choice Requires="x14">
            <control shapeId="7388" r:id="rId146" name="Group Box 1244">
              <controlPr defaultSize="0" autoFill="0" autoPict="0">
                <anchor moveWithCells="1">
                  <from>
                    <xdr:col>6</xdr:col>
                    <xdr:colOff>66675</xdr:colOff>
                    <xdr:row>51</xdr:row>
                    <xdr:rowOff>38100</xdr:rowOff>
                  </from>
                  <to>
                    <xdr:col>6</xdr:col>
                    <xdr:colOff>962025</xdr:colOff>
                    <xdr:row>51</xdr:row>
                    <xdr:rowOff>371475</xdr:rowOff>
                  </to>
                </anchor>
              </controlPr>
            </control>
          </mc:Choice>
        </mc:AlternateContent>
        <mc:AlternateContent xmlns:mc="http://schemas.openxmlformats.org/markup-compatibility/2006">
          <mc:Choice Requires="x14">
            <control shapeId="7389" r:id="rId147" name="Group Box 1245">
              <controlPr defaultSize="0" autoFill="0" autoPict="0">
                <anchor moveWithCells="1">
                  <from>
                    <xdr:col>6</xdr:col>
                    <xdr:colOff>66675</xdr:colOff>
                    <xdr:row>52</xdr:row>
                    <xdr:rowOff>38100</xdr:rowOff>
                  </from>
                  <to>
                    <xdr:col>6</xdr:col>
                    <xdr:colOff>962025</xdr:colOff>
                    <xdr:row>52</xdr:row>
                    <xdr:rowOff>371475</xdr:rowOff>
                  </to>
                </anchor>
              </controlPr>
            </control>
          </mc:Choice>
        </mc:AlternateContent>
        <mc:AlternateContent xmlns:mc="http://schemas.openxmlformats.org/markup-compatibility/2006">
          <mc:Choice Requires="x14">
            <control shapeId="7390" r:id="rId148" name="Group Box 1246">
              <controlPr defaultSize="0" autoFill="0" autoPict="0">
                <anchor moveWithCells="1">
                  <from>
                    <xdr:col>6</xdr:col>
                    <xdr:colOff>66675</xdr:colOff>
                    <xdr:row>53</xdr:row>
                    <xdr:rowOff>38100</xdr:rowOff>
                  </from>
                  <to>
                    <xdr:col>6</xdr:col>
                    <xdr:colOff>962025</xdr:colOff>
                    <xdr:row>53</xdr:row>
                    <xdr:rowOff>371475</xdr:rowOff>
                  </to>
                </anchor>
              </controlPr>
            </control>
          </mc:Choice>
        </mc:AlternateContent>
        <mc:AlternateContent xmlns:mc="http://schemas.openxmlformats.org/markup-compatibility/2006">
          <mc:Choice Requires="x14">
            <control shapeId="7391" r:id="rId149" name="Group Box 1247">
              <controlPr defaultSize="0" autoFill="0" autoPict="0">
                <anchor moveWithCells="1">
                  <from>
                    <xdr:col>6</xdr:col>
                    <xdr:colOff>66675</xdr:colOff>
                    <xdr:row>54</xdr:row>
                    <xdr:rowOff>38100</xdr:rowOff>
                  </from>
                  <to>
                    <xdr:col>6</xdr:col>
                    <xdr:colOff>962025</xdr:colOff>
                    <xdr:row>54</xdr:row>
                    <xdr:rowOff>371475</xdr:rowOff>
                  </to>
                </anchor>
              </controlPr>
            </control>
          </mc:Choice>
        </mc:AlternateContent>
        <mc:AlternateContent xmlns:mc="http://schemas.openxmlformats.org/markup-compatibility/2006">
          <mc:Choice Requires="x14">
            <control shapeId="7392" r:id="rId150" name="Group Box 1248">
              <controlPr defaultSize="0" autoFill="0" autoPict="0">
                <anchor moveWithCells="1">
                  <from>
                    <xdr:col>6</xdr:col>
                    <xdr:colOff>66675</xdr:colOff>
                    <xdr:row>55</xdr:row>
                    <xdr:rowOff>38100</xdr:rowOff>
                  </from>
                  <to>
                    <xdr:col>6</xdr:col>
                    <xdr:colOff>962025</xdr:colOff>
                    <xdr:row>55</xdr:row>
                    <xdr:rowOff>371475</xdr:rowOff>
                  </to>
                </anchor>
              </controlPr>
            </control>
          </mc:Choice>
        </mc:AlternateContent>
        <mc:AlternateContent xmlns:mc="http://schemas.openxmlformats.org/markup-compatibility/2006">
          <mc:Choice Requires="x14">
            <control shapeId="7393" r:id="rId151" name="Group Box 1249">
              <controlPr defaultSize="0" autoFill="0" autoPict="0">
                <anchor moveWithCells="1">
                  <from>
                    <xdr:col>6</xdr:col>
                    <xdr:colOff>66675</xdr:colOff>
                    <xdr:row>56</xdr:row>
                    <xdr:rowOff>38100</xdr:rowOff>
                  </from>
                  <to>
                    <xdr:col>6</xdr:col>
                    <xdr:colOff>962025</xdr:colOff>
                    <xdr:row>56</xdr:row>
                    <xdr:rowOff>371475</xdr:rowOff>
                  </to>
                </anchor>
              </controlPr>
            </control>
          </mc:Choice>
        </mc:AlternateContent>
        <mc:AlternateContent xmlns:mc="http://schemas.openxmlformats.org/markup-compatibility/2006">
          <mc:Choice Requires="x14">
            <control shapeId="7394" r:id="rId152" name="Group Box 1250">
              <controlPr defaultSize="0" autoFill="0" autoPict="0">
                <anchor moveWithCells="1">
                  <from>
                    <xdr:col>6</xdr:col>
                    <xdr:colOff>66675</xdr:colOff>
                    <xdr:row>57</xdr:row>
                    <xdr:rowOff>38100</xdr:rowOff>
                  </from>
                  <to>
                    <xdr:col>6</xdr:col>
                    <xdr:colOff>962025</xdr:colOff>
                    <xdr:row>57</xdr:row>
                    <xdr:rowOff>371475</xdr:rowOff>
                  </to>
                </anchor>
              </controlPr>
            </control>
          </mc:Choice>
        </mc:AlternateContent>
        <mc:AlternateContent xmlns:mc="http://schemas.openxmlformats.org/markup-compatibility/2006">
          <mc:Choice Requires="x14">
            <control shapeId="7395" r:id="rId153" name="Group Box 1251">
              <controlPr defaultSize="0" autoFill="0" autoPict="0">
                <anchor moveWithCells="1">
                  <from>
                    <xdr:col>6</xdr:col>
                    <xdr:colOff>66675</xdr:colOff>
                    <xdr:row>9</xdr:row>
                    <xdr:rowOff>38100</xdr:rowOff>
                  </from>
                  <to>
                    <xdr:col>7</xdr:col>
                    <xdr:colOff>0</xdr:colOff>
                    <xdr:row>9</xdr:row>
                    <xdr:rowOff>371475</xdr:rowOff>
                  </to>
                </anchor>
              </controlPr>
            </control>
          </mc:Choice>
        </mc:AlternateContent>
        <mc:AlternateContent xmlns:mc="http://schemas.openxmlformats.org/markup-compatibility/2006">
          <mc:Choice Requires="x14">
            <control shapeId="7396" r:id="rId154" name="Group Box 1252">
              <controlPr defaultSize="0" autoFill="0" autoPict="0">
                <anchor moveWithCells="1">
                  <from>
                    <xdr:col>6</xdr:col>
                    <xdr:colOff>66675</xdr:colOff>
                    <xdr:row>10</xdr:row>
                    <xdr:rowOff>38100</xdr:rowOff>
                  </from>
                  <to>
                    <xdr:col>7</xdr:col>
                    <xdr:colOff>0</xdr:colOff>
                    <xdr:row>10</xdr:row>
                    <xdr:rowOff>371475</xdr:rowOff>
                  </to>
                </anchor>
              </controlPr>
            </control>
          </mc:Choice>
        </mc:AlternateContent>
        <mc:AlternateContent xmlns:mc="http://schemas.openxmlformats.org/markup-compatibility/2006">
          <mc:Choice Requires="x14">
            <control shapeId="7397" r:id="rId155" name="Group Box 1253">
              <controlPr defaultSize="0" autoFill="0" autoPict="0">
                <anchor moveWithCells="1">
                  <from>
                    <xdr:col>6</xdr:col>
                    <xdr:colOff>66675</xdr:colOff>
                    <xdr:row>11</xdr:row>
                    <xdr:rowOff>38100</xdr:rowOff>
                  </from>
                  <to>
                    <xdr:col>7</xdr:col>
                    <xdr:colOff>0</xdr:colOff>
                    <xdr:row>11</xdr:row>
                    <xdr:rowOff>371475</xdr:rowOff>
                  </to>
                </anchor>
              </controlPr>
            </control>
          </mc:Choice>
        </mc:AlternateContent>
        <mc:AlternateContent xmlns:mc="http://schemas.openxmlformats.org/markup-compatibility/2006">
          <mc:Choice Requires="x14">
            <control shapeId="7398" r:id="rId156" name="Group Box 1254">
              <controlPr defaultSize="0" autoFill="0" autoPict="0">
                <anchor moveWithCells="1">
                  <from>
                    <xdr:col>6</xdr:col>
                    <xdr:colOff>66675</xdr:colOff>
                    <xdr:row>12</xdr:row>
                    <xdr:rowOff>38100</xdr:rowOff>
                  </from>
                  <to>
                    <xdr:col>7</xdr:col>
                    <xdr:colOff>0</xdr:colOff>
                    <xdr:row>12</xdr:row>
                    <xdr:rowOff>371475</xdr:rowOff>
                  </to>
                </anchor>
              </controlPr>
            </control>
          </mc:Choice>
        </mc:AlternateContent>
        <mc:AlternateContent xmlns:mc="http://schemas.openxmlformats.org/markup-compatibility/2006">
          <mc:Choice Requires="x14">
            <control shapeId="7399" r:id="rId157" name="Group Box 1255">
              <controlPr defaultSize="0" autoFill="0" autoPict="0">
                <anchor moveWithCells="1">
                  <from>
                    <xdr:col>6</xdr:col>
                    <xdr:colOff>66675</xdr:colOff>
                    <xdr:row>13</xdr:row>
                    <xdr:rowOff>38100</xdr:rowOff>
                  </from>
                  <to>
                    <xdr:col>7</xdr:col>
                    <xdr:colOff>0</xdr:colOff>
                    <xdr:row>13</xdr:row>
                    <xdr:rowOff>371475</xdr:rowOff>
                  </to>
                </anchor>
              </controlPr>
            </control>
          </mc:Choice>
        </mc:AlternateContent>
        <mc:AlternateContent xmlns:mc="http://schemas.openxmlformats.org/markup-compatibility/2006">
          <mc:Choice Requires="x14">
            <control shapeId="7400" r:id="rId158" name="Group Box 1256">
              <controlPr defaultSize="0" autoFill="0" autoPict="0">
                <anchor moveWithCells="1">
                  <from>
                    <xdr:col>6</xdr:col>
                    <xdr:colOff>66675</xdr:colOff>
                    <xdr:row>14</xdr:row>
                    <xdr:rowOff>38100</xdr:rowOff>
                  </from>
                  <to>
                    <xdr:col>7</xdr:col>
                    <xdr:colOff>0</xdr:colOff>
                    <xdr:row>14</xdr:row>
                    <xdr:rowOff>371475</xdr:rowOff>
                  </to>
                </anchor>
              </controlPr>
            </control>
          </mc:Choice>
        </mc:AlternateContent>
        <mc:AlternateContent xmlns:mc="http://schemas.openxmlformats.org/markup-compatibility/2006">
          <mc:Choice Requires="x14">
            <control shapeId="7401" r:id="rId159" name="Group Box 1257">
              <controlPr defaultSize="0" autoFill="0" autoPict="0">
                <anchor moveWithCells="1">
                  <from>
                    <xdr:col>6</xdr:col>
                    <xdr:colOff>66675</xdr:colOff>
                    <xdr:row>15</xdr:row>
                    <xdr:rowOff>38100</xdr:rowOff>
                  </from>
                  <to>
                    <xdr:col>7</xdr:col>
                    <xdr:colOff>0</xdr:colOff>
                    <xdr:row>15</xdr:row>
                    <xdr:rowOff>371475</xdr:rowOff>
                  </to>
                </anchor>
              </controlPr>
            </control>
          </mc:Choice>
        </mc:AlternateContent>
        <mc:AlternateContent xmlns:mc="http://schemas.openxmlformats.org/markup-compatibility/2006">
          <mc:Choice Requires="x14">
            <control shapeId="7402" r:id="rId160" name="Group Box 1258">
              <controlPr defaultSize="0" autoFill="0" autoPict="0">
                <anchor moveWithCells="1">
                  <from>
                    <xdr:col>6</xdr:col>
                    <xdr:colOff>66675</xdr:colOff>
                    <xdr:row>16</xdr:row>
                    <xdr:rowOff>38100</xdr:rowOff>
                  </from>
                  <to>
                    <xdr:col>7</xdr:col>
                    <xdr:colOff>0</xdr:colOff>
                    <xdr:row>16</xdr:row>
                    <xdr:rowOff>371475</xdr:rowOff>
                  </to>
                </anchor>
              </controlPr>
            </control>
          </mc:Choice>
        </mc:AlternateContent>
        <mc:AlternateContent xmlns:mc="http://schemas.openxmlformats.org/markup-compatibility/2006">
          <mc:Choice Requires="x14">
            <control shapeId="7403" r:id="rId161" name="Group Box 1259">
              <controlPr defaultSize="0" autoFill="0" autoPict="0">
                <anchor moveWithCells="1">
                  <from>
                    <xdr:col>6</xdr:col>
                    <xdr:colOff>66675</xdr:colOff>
                    <xdr:row>17</xdr:row>
                    <xdr:rowOff>38100</xdr:rowOff>
                  </from>
                  <to>
                    <xdr:col>7</xdr:col>
                    <xdr:colOff>0</xdr:colOff>
                    <xdr:row>17</xdr:row>
                    <xdr:rowOff>371475</xdr:rowOff>
                  </to>
                </anchor>
              </controlPr>
            </control>
          </mc:Choice>
        </mc:AlternateContent>
        <mc:AlternateContent xmlns:mc="http://schemas.openxmlformats.org/markup-compatibility/2006">
          <mc:Choice Requires="x14">
            <control shapeId="7404" r:id="rId162" name="Group Box 1260">
              <controlPr defaultSize="0" autoFill="0" autoPict="0">
                <anchor moveWithCells="1">
                  <from>
                    <xdr:col>6</xdr:col>
                    <xdr:colOff>66675</xdr:colOff>
                    <xdr:row>18</xdr:row>
                    <xdr:rowOff>38100</xdr:rowOff>
                  </from>
                  <to>
                    <xdr:col>7</xdr:col>
                    <xdr:colOff>0</xdr:colOff>
                    <xdr:row>18</xdr:row>
                    <xdr:rowOff>371475</xdr:rowOff>
                  </to>
                </anchor>
              </controlPr>
            </control>
          </mc:Choice>
        </mc:AlternateContent>
        <mc:AlternateContent xmlns:mc="http://schemas.openxmlformats.org/markup-compatibility/2006">
          <mc:Choice Requires="x14">
            <control shapeId="7405" r:id="rId163" name="Group Box 1261">
              <controlPr defaultSize="0" autoFill="0" autoPict="0">
                <anchor moveWithCells="1">
                  <from>
                    <xdr:col>6</xdr:col>
                    <xdr:colOff>66675</xdr:colOff>
                    <xdr:row>19</xdr:row>
                    <xdr:rowOff>38100</xdr:rowOff>
                  </from>
                  <to>
                    <xdr:col>7</xdr:col>
                    <xdr:colOff>0</xdr:colOff>
                    <xdr:row>19</xdr:row>
                    <xdr:rowOff>371475</xdr:rowOff>
                  </to>
                </anchor>
              </controlPr>
            </control>
          </mc:Choice>
        </mc:AlternateContent>
        <mc:AlternateContent xmlns:mc="http://schemas.openxmlformats.org/markup-compatibility/2006">
          <mc:Choice Requires="x14">
            <control shapeId="7406" r:id="rId164" name="Group Box 1262">
              <controlPr defaultSize="0" autoFill="0" autoPict="0">
                <anchor moveWithCells="1">
                  <from>
                    <xdr:col>6</xdr:col>
                    <xdr:colOff>66675</xdr:colOff>
                    <xdr:row>20</xdr:row>
                    <xdr:rowOff>38100</xdr:rowOff>
                  </from>
                  <to>
                    <xdr:col>7</xdr:col>
                    <xdr:colOff>0</xdr:colOff>
                    <xdr:row>20</xdr:row>
                    <xdr:rowOff>371475</xdr:rowOff>
                  </to>
                </anchor>
              </controlPr>
            </control>
          </mc:Choice>
        </mc:AlternateContent>
        <mc:AlternateContent xmlns:mc="http://schemas.openxmlformats.org/markup-compatibility/2006">
          <mc:Choice Requires="x14">
            <control shapeId="7407" r:id="rId165" name="Group Box 1263">
              <controlPr defaultSize="0" autoFill="0" autoPict="0">
                <anchor moveWithCells="1">
                  <from>
                    <xdr:col>6</xdr:col>
                    <xdr:colOff>66675</xdr:colOff>
                    <xdr:row>21</xdr:row>
                    <xdr:rowOff>38100</xdr:rowOff>
                  </from>
                  <to>
                    <xdr:col>7</xdr:col>
                    <xdr:colOff>0</xdr:colOff>
                    <xdr:row>21</xdr:row>
                    <xdr:rowOff>371475</xdr:rowOff>
                  </to>
                </anchor>
              </controlPr>
            </control>
          </mc:Choice>
        </mc:AlternateContent>
        <mc:AlternateContent xmlns:mc="http://schemas.openxmlformats.org/markup-compatibility/2006">
          <mc:Choice Requires="x14">
            <control shapeId="7408" r:id="rId166" name="Group Box 1264">
              <controlPr defaultSize="0" autoFill="0" autoPict="0">
                <anchor moveWithCells="1">
                  <from>
                    <xdr:col>6</xdr:col>
                    <xdr:colOff>66675</xdr:colOff>
                    <xdr:row>22</xdr:row>
                    <xdr:rowOff>38100</xdr:rowOff>
                  </from>
                  <to>
                    <xdr:col>7</xdr:col>
                    <xdr:colOff>0</xdr:colOff>
                    <xdr:row>22</xdr:row>
                    <xdr:rowOff>371475</xdr:rowOff>
                  </to>
                </anchor>
              </controlPr>
            </control>
          </mc:Choice>
        </mc:AlternateContent>
        <mc:AlternateContent xmlns:mc="http://schemas.openxmlformats.org/markup-compatibility/2006">
          <mc:Choice Requires="x14">
            <control shapeId="7409" r:id="rId167" name="Group Box 1265">
              <controlPr defaultSize="0" autoFill="0" autoPict="0">
                <anchor moveWithCells="1">
                  <from>
                    <xdr:col>6</xdr:col>
                    <xdr:colOff>66675</xdr:colOff>
                    <xdr:row>23</xdr:row>
                    <xdr:rowOff>38100</xdr:rowOff>
                  </from>
                  <to>
                    <xdr:col>7</xdr:col>
                    <xdr:colOff>0</xdr:colOff>
                    <xdr:row>23</xdr:row>
                    <xdr:rowOff>371475</xdr:rowOff>
                  </to>
                </anchor>
              </controlPr>
            </control>
          </mc:Choice>
        </mc:AlternateContent>
        <mc:AlternateContent xmlns:mc="http://schemas.openxmlformats.org/markup-compatibility/2006">
          <mc:Choice Requires="x14">
            <control shapeId="7410" r:id="rId168" name="Group Box 1266">
              <controlPr defaultSize="0" autoFill="0" autoPict="0">
                <anchor moveWithCells="1">
                  <from>
                    <xdr:col>6</xdr:col>
                    <xdr:colOff>66675</xdr:colOff>
                    <xdr:row>24</xdr:row>
                    <xdr:rowOff>38100</xdr:rowOff>
                  </from>
                  <to>
                    <xdr:col>7</xdr:col>
                    <xdr:colOff>0</xdr:colOff>
                    <xdr:row>24</xdr:row>
                    <xdr:rowOff>371475</xdr:rowOff>
                  </to>
                </anchor>
              </controlPr>
            </control>
          </mc:Choice>
        </mc:AlternateContent>
        <mc:AlternateContent xmlns:mc="http://schemas.openxmlformats.org/markup-compatibility/2006">
          <mc:Choice Requires="x14">
            <control shapeId="7411" r:id="rId169" name="Group Box 1267">
              <controlPr defaultSize="0" autoFill="0" autoPict="0">
                <anchor moveWithCells="1">
                  <from>
                    <xdr:col>6</xdr:col>
                    <xdr:colOff>66675</xdr:colOff>
                    <xdr:row>25</xdr:row>
                    <xdr:rowOff>38100</xdr:rowOff>
                  </from>
                  <to>
                    <xdr:col>7</xdr:col>
                    <xdr:colOff>0</xdr:colOff>
                    <xdr:row>25</xdr:row>
                    <xdr:rowOff>371475</xdr:rowOff>
                  </to>
                </anchor>
              </controlPr>
            </control>
          </mc:Choice>
        </mc:AlternateContent>
        <mc:AlternateContent xmlns:mc="http://schemas.openxmlformats.org/markup-compatibility/2006">
          <mc:Choice Requires="x14">
            <control shapeId="7412" r:id="rId170" name="Group Box 1268">
              <controlPr defaultSize="0" autoFill="0" autoPict="0">
                <anchor moveWithCells="1">
                  <from>
                    <xdr:col>6</xdr:col>
                    <xdr:colOff>66675</xdr:colOff>
                    <xdr:row>26</xdr:row>
                    <xdr:rowOff>38100</xdr:rowOff>
                  </from>
                  <to>
                    <xdr:col>7</xdr:col>
                    <xdr:colOff>0</xdr:colOff>
                    <xdr:row>26</xdr:row>
                    <xdr:rowOff>371475</xdr:rowOff>
                  </to>
                </anchor>
              </controlPr>
            </control>
          </mc:Choice>
        </mc:AlternateContent>
        <mc:AlternateContent xmlns:mc="http://schemas.openxmlformats.org/markup-compatibility/2006">
          <mc:Choice Requires="x14">
            <control shapeId="7413" r:id="rId171" name="Group Box 1269">
              <controlPr defaultSize="0" autoFill="0" autoPict="0">
                <anchor moveWithCells="1">
                  <from>
                    <xdr:col>6</xdr:col>
                    <xdr:colOff>66675</xdr:colOff>
                    <xdr:row>27</xdr:row>
                    <xdr:rowOff>38100</xdr:rowOff>
                  </from>
                  <to>
                    <xdr:col>7</xdr:col>
                    <xdr:colOff>0</xdr:colOff>
                    <xdr:row>27</xdr:row>
                    <xdr:rowOff>371475</xdr:rowOff>
                  </to>
                </anchor>
              </controlPr>
            </control>
          </mc:Choice>
        </mc:AlternateContent>
        <mc:AlternateContent xmlns:mc="http://schemas.openxmlformats.org/markup-compatibility/2006">
          <mc:Choice Requires="x14">
            <control shapeId="7414" r:id="rId172" name="Group Box 1270">
              <controlPr defaultSize="0" autoFill="0" autoPict="0">
                <anchor moveWithCells="1">
                  <from>
                    <xdr:col>6</xdr:col>
                    <xdr:colOff>66675</xdr:colOff>
                    <xdr:row>28</xdr:row>
                    <xdr:rowOff>38100</xdr:rowOff>
                  </from>
                  <to>
                    <xdr:col>7</xdr:col>
                    <xdr:colOff>0</xdr:colOff>
                    <xdr:row>28</xdr:row>
                    <xdr:rowOff>371475</xdr:rowOff>
                  </to>
                </anchor>
              </controlPr>
            </control>
          </mc:Choice>
        </mc:AlternateContent>
        <mc:AlternateContent xmlns:mc="http://schemas.openxmlformats.org/markup-compatibility/2006">
          <mc:Choice Requires="x14">
            <control shapeId="7415" r:id="rId173" name="Group Box 1271">
              <controlPr defaultSize="0" autoFill="0" autoPict="0">
                <anchor moveWithCells="1">
                  <from>
                    <xdr:col>6</xdr:col>
                    <xdr:colOff>66675</xdr:colOff>
                    <xdr:row>29</xdr:row>
                    <xdr:rowOff>38100</xdr:rowOff>
                  </from>
                  <to>
                    <xdr:col>7</xdr:col>
                    <xdr:colOff>0</xdr:colOff>
                    <xdr:row>29</xdr:row>
                    <xdr:rowOff>371475</xdr:rowOff>
                  </to>
                </anchor>
              </controlPr>
            </control>
          </mc:Choice>
        </mc:AlternateContent>
        <mc:AlternateContent xmlns:mc="http://schemas.openxmlformats.org/markup-compatibility/2006">
          <mc:Choice Requires="x14">
            <control shapeId="7416" r:id="rId174" name="Group Box 1272">
              <controlPr defaultSize="0" autoFill="0" autoPict="0">
                <anchor moveWithCells="1">
                  <from>
                    <xdr:col>6</xdr:col>
                    <xdr:colOff>66675</xdr:colOff>
                    <xdr:row>30</xdr:row>
                    <xdr:rowOff>38100</xdr:rowOff>
                  </from>
                  <to>
                    <xdr:col>7</xdr:col>
                    <xdr:colOff>0</xdr:colOff>
                    <xdr:row>30</xdr:row>
                    <xdr:rowOff>371475</xdr:rowOff>
                  </to>
                </anchor>
              </controlPr>
            </control>
          </mc:Choice>
        </mc:AlternateContent>
        <mc:AlternateContent xmlns:mc="http://schemas.openxmlformats.org/markup-compatibility/2006">
          <mc:Choice Requires="x14">
            <control shapeId="7417" r:id="rId175" name="Group Box 1273">
              <controlPr defaultSize="0" autoFill="0" autoPict="0">
                <anchor moveWithCells="1">
                  <from>
                    <xdr:col>6</xdr:col>
                    <xdr:colOff>66675</xdr:colOff>
                    <xdr:row>31</xdr:row>
                    <xdr:rowOff>38100</xdr:rowOff>
                  </from>
                  <to>
                    <xdr:col>7</xdr:col>
                    <xdr:colOff>0</xdr:colOff>
                    <xdr:row>31</xdr:row>
                    <xdr:rowOff>371475</xdr:rowOff>
                  </to>
                </anchor>
              </controlPr>
            </control>
          </mc:Choice>
        </mc:AlternateContent>
        <mc:AlternateContent xmlns:mc="http://schemas.openxmlformats.org/markup-compatibility/2006">
          <mc:Choice Requires="x14">
            <control shapeId="7418" r:id="rId176" name="Group Box 1274">
              <controlPr defaultSize="0" autoFill="0" autoPict="0">
                <anchor moveWithCells="1">
                  <from>
                    <xdr:col>6</xdr:col>
                    <xdr:colOff>66675</xdr:colOff>
                    <xdr:row>32</xdr:row>
                    <xdr:rowOff>38100</xdr:rowOff>
                  </from>
                  <to>
                    <xdr:col>7</xdr:col>
                    <xdr:colOff>0</xdr:colOff>
                    <xdr:row>32</xdr:row>
                    <xdr:rowOff>371475</xdr:rowOff>
                  </to>
                </anchor>
              </controlPr>
            </control>
          </mc:Choice>
        </mc:AlternateContent>
        <mc:AlternateContent xmlns:mc="http://schemas.openxmlformats.org/markup-compatibility/2006">
          <mc:Choice Requires="x14">
            <control shapeId="7419" r:id="rId177" name="Group Box 1275">
              <controlPr defaultSize="0" autoFill="0" autoPict="0">
                <anchor moveWithCells="1">
                  <from>
                    <xdr:col>6</xdr:col>
                    <xdr:colOff>66675</xdr:colOff>
                    <xdr:row>33</xdr:row>
                    <xdr:rowOff>38100</xdr:rowOff>
                  </from>
                  <to>
                    <xdr:col>7</xdr:col>
                    <xdr:colOff>0</xdr:colOff>
                    <xdr:row>33</xdr:row>
                    <xdr:rowOff>371475</xdr:rowOff>
                  </to>
                </anchor>
              </controlPr>
            </control>
          </mc:Choice>
        </mc:AlternateContent>
        <mc:AlternateContent xmlns:mc="http://schemas.openxmlformats.org/markup-compatibility/2006">
          <mc:Choice Requires="x14">
            <control shapeId="7420" r:id="rId178" name="Group Box 1276">
              <controlPr defaultSize="0" autoFill="0" autoPict="0">
                <anchor moveWithCells="1">
                  <from>
                    <xdr:col>6</xdr:col>
                    <xdr:colOff>66675</xdr:colOff>
                    <xdr:row>34</xdr:row>
                    <xdr:rowOff>38100</xdr:rowOff>
                  </from>
                  <to>
                    <xdr:col>7</xdr:col>
                    <xdr:colOff>0</xdr:colOff>
                    <xdr:row>34</xdr:row>
                    <xdr:rowOff>371475</xdr:rowOff>
                  </to>
                </anchor>
              </controlPr>
            </control>
          </mc:Choice>
        </mc:AlternateContent>
        <mc:AlternateContent xmlns:mc="http://schemas.openxmlformats.org/markup-compatibility/2006">
          <mc:Choice Requires="x14">
            <control shapeId="7421" r:id="rId179" name="Group Box 1277">
              <controlPr defaultSize="0" autoFill="0" autoPict="0">
                <anchor moveWithCells="1">
                  <from>
                    <xdr:col>6</xdr:col>
                    <xdr:colOff>66675</xdr:colOff>
                    <xdr:row>35</xdr:row>
                    <xdr:rowOff>38100</xdr:rowOff>
                  </from>
                  <to>
                    <xdr:col>7</xdr:col>
                    <xdr:colOff>0</xdr:colOff>
                    <xdr:row>35</xdr:row>
                    <xdr:rowOff>371475</xdr:rowOff>
                  </to>
                </anchor>
              </controlPr>
            </control>
          </mc:Choice>
        </mc:AlternateContent>
        <mc:AlternateContent xmlns:mc="http://schemas.openxmlformats.org/markup-compatibility/2006">
          <mc:Choice Requires="x14">
            <control shapeId="7422" r:id="rId180" name="Group Box 1278">
              <controlPr defaultSize="0" autoFill="0" autoPict="0">
                <anchor moveWithCells="1">
                  <from>
                    <xdr:col>6</xdr:col>
                    <xdr:colOff>66675</xdr:colOff>
                    <xdr:row>36</xdr:row>
                    <xdr:rowOff>38100</xdr:rowOff>
                  </from>
                  <to>
                    <xdr:col>7</xdr:col>
                    <xdr:colOff>0</xdr:colOff>
                    <xdr:row>36</xdr:row>
                    <xdr:rowOff>371475</xdr:rowOff>
                  </to>
                </anchor>
              </controlPr>
            </control>
          </mc:Choice>
        </mc:AlternateContent>
        <mc:AlternateContent xmlns:mc="http://schemas.openxmlformats.org/markup-compatibility/2006">
          <mc:Choice Requires="x14">
            <control shapeId="7423" r:id="rId181" name="Group Box 1279">
              <controlPr defaultSize="0" autoFill="0" autoPict="0">
                <anchor moveWithCells="1">
                  <from>
                    <xdr:col>6</xdr:col>
                    <xdr:colOff>66675</xdr:colOff>
                    <xdr:row>37</xdr:row>
                    <xdr:rowOff>38100</xdr:rowOff>
                  </from>
                  <to>
                    <xdr:col>7</xdr:col>
                    <xdr:colOff>0</xdr:colOff>
                    <xdr:row>37</xdr:row>
                    <xdr:rowOff>371475</xdr:rowOff>
                  </to>
                </anchor>
              </controlPr>
            </control>
          </mc:Choice>
        </mc:AlternateContent>
        <mc:AlternateContent xmlns:mc="http://schemas.openxmlformats.org/markup-compatibility/2006">
          <mc:Choice Requires="x14">
            <control shapeId="7424" r:id="rId182" name="Group Box 1280">
              <controlPr defaultSize="0" autoFill="0" autoPict="0">
                <anchor moveWithCells="1">
                  <from>
                    <xdr:col>6</xdr:col>
                    <xdr:colOff>66675</xdr:colOff>
                    <xdr:row>38</xdr:row>
                    <xdr:rowOff>38100</xdr:rowOff>
                  </from>
                  <to>
                    <xdr:col>7</xdr:col>
                    <xdr:colOff>0</xdr:colOff>
                    <xdr:row>38</xdr:row>
                    <xdr:rowOff>371475</xdr:rowOff>
                  </to>
                </anchor>
              </controlPr>
            </control>
          </mc:Choice>
        </mc:AlternateContent>
        <mc:AlternateContent xmlns:mc="http://schemas.openxmlformats.org/markup-compatibility/2006">
          <mc:Choice Requires="x14">
            <control shapeId="7425" r:id="rId183" name="Group Box 1281">
              <controlPr defaultSize="0" autoFill="0" autoPict="0">
                <anchor moveWithCells="1">
                  <from>
                    <xdr:col>6</xdr:col>
                    <xdr:colOff>66675</xdr:colOff>
                    <xdr:row>39</xdr:row>
                    <xdr:rowOff>38100</xdr:rowOff>
                  </from>
                  <to>
                    <xdr:col>7</xdr:col>
                    <xdr:colOff>0</xdr:colOff>
                    <xdr:row>39</xdr:row>
                    <xdr:rowOff>371475</xdr:rowOff>
                  </to>
                </anchor>
              </controlPr>
            </control>
          </mc:Choice>
        </mc:AlternateContent>
        <mc:AlternateContent xmlns:mc="http://schemas.openxmlformats.org/markup-compatibility/2006">
          <mc:Choice Requires="x14">
            <control shapeId="7426" r:id="rId184" name="Group Box 1282">
              <controlPr defaultSize="0" autoFill="0" autoPict="0">
                <anchor moveWithCells="1">
                  <from>
                    <xdr:col>6</xdr:col>
                    <xdr:colOff>66675</xdr:colOff>
                    <xdr:row>40</xdr:row>
                    <xdr:rowOff>38100</xdr:rowOff>
                  </from>
                  <to>
                    <xdr:col>7</xdr:col>
                    <xdr:colOff>0</xdr:colOff>
                    <xdr:row>40</xdr:row>
                    <xdr:rowOff>371475</xdr:rowOff>
                  </to>
                </anchor>
              </controlPr>
            </control>
          </mc:Choice>
        </mc:AlternateContent>
        <mc:AlternateContent xmlns:mc="http://schemas.openxmlformats.org/markup-compatibility/2006">
          <mc:Choice Requires="x14">
            <control shapeId="7427" r:id="rId185" name="Group Box 1283">
              <controlPr defaultSize="0" autoFill="0" autoPict="0">
                <anchor moveWithCells="1">
                  <from>
                    <xdr:col>6</xdr:col>
                    <xdr:colOff>66675</xdr:colOff>
                    <xdr:row>41</xdr:row>
                    <xdr:rowOff>38100</xdr:rowOff>
                  </from>
                  <to>
                    <xdr:col>7</xdr:col>
                    <xdr:colOff>0</xdr:colOff>
                    <xdr:row>41</xdr:row>
                    <xdr:rowOff>371475</xdr:rowOff>
                  </to>
                </anchor>
              </controlPr>
            </control>
          </mc:Choice>
        </mc:AlternateContent>
        <mc:AlternateContent xmlns:mc="http://schemas.openxmlformats.org/markup-compatibility/2006">
          <mc:Choice Requires="x14">
            <control shapeId="7428" r:id="rId186" name="Group Box 1284">
              <controlPr defaultSize="0" autoFill="0" autoPict="0">
                <anchor moveWithCells="1">
                  <from>
                    <xdr:col>6</xdr:col>
                    <xdr:colOff>66675</xdr:colOff>
                    <xdr:row>42</xdr:row>
                    <xdr:rowOff>38100</xdr:rowOff>
                  </from>
                  <to>
                    <xdr:col>7</xdr:col>
                    <xdr:colOff>0</xdr:colOff>
                    <xdr:row>42</xdr:row>
                    <xdr:rowOff>371475</xdr:rowOff>
                  </to>
                </anchor>
              </controlPr>
            </control>
          </mc:Choice>
        </mc:AlternateContent>
        <mc:AlternateContent xmlns:mc="http://schemas.openxmlformats.org/markup-compatibility/2006">
          <mc:Choice Requires="x14">
            <control shapeId="7429" r:id="rId187" name="Group Box 1285">
              <controlPr defaultSize="0" autoFill="0" autoPict="0">
                <anchor moveWithCells="1">
                  <from>
                    <xdr:col>6</xdr:col>
                    <xdr:colOff>66675</xdr:colOff>
                    <xdr:row>43</xdr:row>
                    <xdr:rowOff>38100</xdr:rowOff>
                  </from>
                  <to>
                    <xdr:col>7</xdr:col>
                    <xdr:colOff>0</xdr:colOff>
                    <xdr:row>43</xdr:row>
                    <xdr:rowOff>371475</xdr:rowOff>
                  </to>
                </anchor>
              </controlPr>
            </control>
          </mc:Choice>
        </mc:AlternateContent>
        <mc:AlternateContent xmlns:mc="http://schemas.openxmlformats.org/markup-compatibility/2006">
          <mc:Choice Requires="x14">
            <control shapeId="7430" r:id="rId188" name="Group Box 1286">
              <controlPr defaultSize="0" autoFill="0" autoPict="0">
                <anchor moveWithCells="1">
                  <from>
                    <xdr:col>6</xdr:col>
                    <xdr:colOff>66675</xdr:colOff>
                    <xdr:row>44</xdr:row>
                    <xdr:rowOff>38100</xdr:rowOff>
                  </from>
                  <to>
                    <xdr:col>7</xdr:col>
                    <xdr:colOff>0</xdr:colOff>
                    <xdr:row>44</xdr:row>
                    <xdr:rowOff>371475</xdr:rowOff>
                  </to>
                </anchor>
              </controlPr>
            </control>
          </mc:Choice>
        </mc:AlternateContent>
        <mc:AlternateContent xmlns:mc="http://schemas.openxmlformats.org/markup-compatibility/2006">
          <mc:Choice Requires="x14">
            <control shapeId="7431" r:id="rId189" name="Group Box 1287">
              <controlPr defaultSize="0" autoFill="0" autoPict="0">
                <anchor moveWithCells="1">
                  <from>
                    <xdr:col>6</xdr:col>
                    <xdr:colOff>66675</xdr:colOff>
                    <xdr:row>45</xdr:row>
                    <xdr:rowOff>38100</xdr:rowOff>
                  </from>
                  <to>
                    <xdr:col>7</xdr:col>
                    <xdr:colOff>0</xdr:colOff>
                    <xdr:row>45</xdr:row>
                    <xdr:rowOff>371475</xdr:rowOff>
                  </to>
                </anchor>
              </controlPr>
            </control>
          </mc:Choice>
        </mc:AlternateContent>
        <mc:AlternateContent xmlns:mc="http://schemas.openxmlformats.org/markup-compatibility/2006">
          <mc:Choice Requires="x14">
            <control shapeId="7432" r:id="rId190" name="Group Box 1288">
              <controlPr defaultSize="0" autoFill="0" autoPict="0">
                <anchor moveWithCells="1">
                  <from>
                    <xdr:col>6</xdr:col>
                    <xdr:colOff>66675</xdr:colOff>
                    <xdr:row>46</xdr:row>
                    <xdr:rowOff>38100</xdr:rowOff>
                  </from>
                  <to>
                    <xdr:col>7</xdr:col>
                    <xdr:colOff>0</xdr:colOff>
                    <xdr:row>46</xdr:row>
                    <xdr:rowOff>371475</xdr:rowOff>
                  </to>
                </anchor>
              </controlPr>
            </control>
          </mc:Choice>
        </mc:AlternateContent>
        <mc:AlternateContent xmlns:mc="http://schemas.openxmlformats.org/markup-compatibility/2006">
          <mc:Choice Requires="x14">
            <control shapeId="7433" r:id="rId191" name="Group Box 1289">
              <controlPr defaultSize="0" autoFill="0" autoPict="0">
                <anchor moveWithCells="1">
                  <from>
                    <xdr:col>6</xdr:col>
                    <xdr:colOff>66675</xdr:colOff>
                    <xdr:row>47</xdr:row>
                    <xdr:rowOff>38100</xdr:rowOff>
                  </from>
                  <to>
                    <xdr:col>7</xdr:col>
                    <xdr:colOff>0</xdr:colOff>
                    <xdr:row>47</xdr:row>
                    <xdr:rowOff>371475</xdr:rowOff>
                  </to>
                </anchor>
              </controlPr>
            </control>
          </mc:Choice>
        </mc:AlternateContent>
        <mc:AlternateContent xmlns:mc="http://schemas.openxmlformats.org/markup-compatibility/2006">
          <mc:Choice Requires="x14">
            <control shapeId="7434" r:id="rId192" name="Group Box 1290">
              <controlPr defaultSize="0" autoFill="0" autoPict="0">
                <anchor moveWithCells="1">
                  <from>
                    <xdr:col>6</xdr:col>
                    <xdr:colOff>66675</xdr:colOff>
                    <xdr:row>48</xdr:row>
                    <xdr:rowOff>38100</xdr:rowOff>
                  </from>
                  <to>
                    <xdr:col>7</xdr:col>
                    <xdr:colOff>0</xdr:colOff>
                    <xdr:row>48</xdr:row>
                    <xdr:rowOff>371475</xdr:rowOff>
                  </to>
                </anchor>
              </controlPr>
            </control>
          </mc:Choice>
        </mc:AlternateContent>
        <mc:AlternateContent xmlns:mc="http://schemas.openxmlformats.org/markup-compatibility/2006">
          <mc:Choice Requires="x14">
            <control shapeId="7435" r:id="rId193" name="Group Box 1291">
              <controlPr defaultSize="0" autoFill="0" autoPict="0">
                <anchor moveWithCells="1">
                  <from>
                    <xdr:col>6</xdr:col>
                    <xdr:colOff>66675</xdr:colOff>
                    <xdr:row>49</xdr:row>
                    <xdr:rowOff>38100</xdr:rowOff>
                  </from>
                  <to>
                    <xdr:col>7</xdr:col>
                    <xdr:colOff>0</xdr:colOff>
                    <xdr:row>49</xdr:row>
                    <xdr:rowOff>371475</xdr:rowOff>
                  </to>
                </anchor>
              </controlPr>
            </control>
          </mc:Choice>
        </mc:AlternateContent>
        <mc:AlternateContent xmlns:mc="http://schemas.openxmlformats.org/markup-compatibility/2006">
          <mc:Choice Requires="x14">
            <control shapeId="7436" r:id="rId194" name="Group Box 1292">
              <controlPr defaultSize="0" autoFill="0" autoPict="0">
                <anchor moveWithCells="1">
                  <from>
                    <xdr:col>6</xdr:col>
                    <xdr:colOff>66675</xdr:colOff>
                    <xdr:row>50</xdr:row>
                    <xdr:rowOff>38100</xdr:rowOff>
                  </from>
                  <to>
                    <xdr:col>7</xdr:col>
                    <xdr:colOff>0</xdr:colOff>
                    <xdr:row>50</xdr:row>
                    <xdr:rowOff>371475</xdr:rowOff>
                  </to>
                </anchor>
              </controlPr>
            </control>
          </mc:Choice>
        </mc:AlternateContent>
        <mc:AlternateContent xmlns:mc="http://schemas.openxmlformats.org/markup-compatibility/2006">
          <mc:Choice Requires="x14">
            <control shapeId="7437" r:id="rId195" name="Group Box 1293">
              <controlPr defaultSize="0" autoFill="0" autoPict="0">
                <anchor moveWithCells="1">
                  <from>
                    <xdr:col>6</xdr:col>
                    <xdr:colOff>66675</xdr:colOff>
                    <xdr:row>51</xdr:row>
                    <xdr:rowOff>38100</xdr:rowOff>
                  </from>
                  <to>
                    <xdr:col>7</xdr:col>
                    <xdr:colOff>0</xdr:colOff>
                    <xdr:row>51</xdr:row>
                    <xdr:rowOff>371475</xdr:rowOff>
                  </to>
                </anchor>
              </controlPr>
            </control>
          </mc:Choice>
        </mc:AlternateContent>
        <mc:AlternateContent xmlns:mc="http://schemas.openxmlformats.org/markup-compatibility/2006">
          <mc:Choice Requires="x14">
            <control shapeId="7438" r:id="rId196" name="Group Box 1294">
              <controlPr defaultSize="0" autoFill="0" autoPict="0">
                <anchor moveWithCells="1">
                  <from>
                    <xdr:col>6</xdr:col>
                    <xdr:colOff>66675</xdr:colOff>
                    <xdr:row>52</xdr:row>
                    <xdr:rowOff>38100</xdr:rowOff>
                  </from>
                  <to>
                    <xdr:col>7</xdr:col>
                    <xdr:colOff>0</xdr:colOff>
                    <xdr:row>52</xdr:row>
                    <xdr:rowOff>371475</xdr:rowOff>
                  </to>
                </anchor>
              </controlPr>
            </control>
          </mc:Choice>
        </mc:AlternateContent>
        <mc:AlternateContent xmlns:mc="http://schemas.openxmlformats.org/markup-compatibility/2006">
          <mc:Choice Requires="x14">
            <control shapeId="7439" r:id="rId197" name="Group Box 1295">
              <controlPr defaultSize="0" autoFill="0" autoPict="0">
                <anchor moveWithCells="1">
                  <from>
                    <xdr:col>6</xdr:col>
                    <xdr:colOff>66675</xdr:colOff>
                    <xdr:row>53</xdr:row>
                    <xdr:rowOff>38100</xdr:rowOff>
                  </from>
                  <to>
                    <xdr:col>7</xdr:col>
                    <xdr:colOff>0</xdr:colOff>
                    <xdr:row>53</xdr:row>
                    <xdr:rowOff>371475</xdr:rowOff>
                  </to>
                </anchor>
              </controlPr>
            </control>
          </mc:Choice>
        </mc:AlternateContent>
        <mc:AlternateContent xmlns:mc="http://schemas.openxmlformats.org/markup-compatibility/2006">
          <mc:Choice Requires="x14">
            <control shapeId="7440" r:id="rId198" name="Group Box 1296">
              <controlPr defaultSize="0" autoFill="0" autoPict="0">
                <anchor moveWithCells="1">
                  <from>
                    <xdr:col>6</xdr:col>
                    <xdr:colOff>66675</xdr:colOff>
                    <xdr:row>54</xdr:row>
                    <xdr:rowOff>38100</xdr:rowOff>
                  </from>
                  <to>
                    <xdr:col>7</xdr:col>
                    <xdr:colOff>0</xdr:colOff>
                    <xdr:row>54</xdr:row>
                    <xdr:rowOff>371475</xdr:rowOff>
                  </to>
                </anchor>
              </controlPr>
            </control>
          </mc:Choice>
        </mc:AlternateContent>
        <mc:AlternateContent xmlns:mc="http://schemas.openxmlformats.org/markup-compatibility/2006">
          <mc:Choice Requires="x14">
            <control shapeId="7441" r:id="rId199" name="Group Box 1297">
              <controlPr defaultSize="0" autoFill="0" autoPict="0">
                <anchor moveWithCells="1">
                  <from>
                    <xdr:col>6</xdr:col>
                    <xdr:colOff>66675</xdr:colOff>
                    <xdr:row>55</xdr:row>
                    <xdr:rowOff>38100</xdr:rowOff>
                  </from>
                  <to>
                    <xdr:col>7</xdr:col>
                    <xdr:colOff>0</xdr:colOff>
                    <xdr:row>55</xdr:row>
                    <xdr:rowOff>371475</xdr:rowOff>
                  </to>
                </anchor>
              </controlPr>
            </control>
          </mc:Choice>
        </mc:AlternateContent>
        <mc:AlternateContent xmlns:mc="http://schemas.openxmlformats.org/markup-compatibility/2006">
          <mc:Choice Requires="x14">
            <control shapeId="7442" r:id="rId200" name="Group Box 1298">
              <controlPr defaultSize="0" autoFill="0" autoPict="0">
                <anchor moveWithCells="1">
                  <from>
                    <xdr:col>6</xdr:col>
                    <xdr:colOff>66675</xdr:colOff>
                    <xdr:row>56</xdr:row>
                    <xdr:rowOff>38100</xdr:rowOff>
                  </from>
                  <to>
                    <xdr:col>7</xdr:col>
                    <xdr:colOff>0</xdr:colOff>
                    <xdr:row>56</xdr:row>
                    <xdr:rowOff>371475</xdr:rowOff>
                  </to>
                </anchor>
              </controlPr>
            </control>
          </mc:Choice>
        </mc:AlternateContent>
        <mc:AlternateContent xmlns:mc="http://schemas.openxmlformats.org/markup-compatibility/2006">
          <mc:Choice Requires="x14">
            <control shapeId="7443" r:id="rId201" name="Group Box 1299">
              <controlPr defaultSize="0" autoFill="0" autoPict="0">
                <anchor moveWithCells="1">
                  <from>
                    <xdr:col>6</xdr:col>
                    <xdr:colOff>66675</xdr:colOff>
                    <xdr:row>57</xdr:row>
                    <xdr:rowOff>38100</xdr:rowOff>
                  </from>
                  <to>
                    <xdr:col>7</xdr:col>
                    <xdr:colOff>0</xdr:colOff>
                    <xdr:row>57</xdr:row>
                    <xdr:rowOff>371475</xdr:rowOff>
                  </to>
                </anchor>
              </controlPr>
            </control>
          </mc:Choice>
        </mc:AlternateContent>
        <mc:AlternateContent xmlns:mc="http://schemas.openxmlformats.org/markup-compatibility/2006">
          <mc:Choice Requires="x14">
            <control shapeId="7445" r:id="rId202" name="Group Box 1301">
              <controlPr defaultSize="0" autoFill="0" autoPict="0">
                <anchor moveWithCells="1">
                  <from>
                    <xdr:col>6</xdr:col>
                    <xdr:colOff>66675</xdr:colOff>
                    <xdr:row>58</xdr:row>
                    <xdr:rowOff>38100</xdr:rowOff>
                  </from>
                  <to>
                    <xdr:col>7</xdr:col>
                    <xdr:colOff>0</xdr:colOff>
                    <xdr:row>59</xdr:row>
                    <xdr:rowOff>0</xdr:rowOff>
                  </to>
                </anchor>
              </controlPr>
            </control>
          </mc:Choice>
        </mc:AlternateContent>
        <mc:AlternateContent xmlns:mc="http://schemas.openxmlformats.org/markup-compatibility/2006">
          <mc:Choice Requires="x14">
            <control shapeId="7446" r:id="rId203" name="Group Box 1302">
              <controlPr defaultSize="0" autoFill="0" autoPict="0">
                <anchor moveWithCells="1">
                  <from>
                    <xdr:col>6</xdr:col>
                    <xdr:colOff>66675</xdr:colOff>
                    <xdr:row>58</xdr:row>
                    <xdr:rowOff>38100</xdr:rowOff>
                  </from>
                  <to>
                    <xdr:col>7</xdr:col>
                    <xdr:colOff>0</xdr:colOff>
                    <xdr:row>59</xdr:row>
                    <xdr:rowOff>0</xdr:rowOff>
                  </to>
                </anchor>
              </controlPr>
            </control>
          </mc:Choice>
        </mc:AlternateContent>
        <mc:AlternateContent xmlns:mc="http://schemas.openxmlformats.org/markup-compatibility/2006">
          <mc:Choice Requires="x14">
            <control shapeId="7447" r:id="rId204" name="Group Box 1303">
              <controlPr defaultSize="0" autoFill="0" autoPict="0">
                <anchor moveWithCells="1">
                  <from>
                    <xdr:col>6</xdr:col>
                    <xdr:colOff>66675</xdr:colOff>
                    <xdr:row>58</xdr:row>
                    <xdr:rowOff>38100</xdr:rowOff>
                  </from>
                  <to>
                    <xdr:col>7</xdr:col>
                    <xdr:colOff>0</xdr:colOff>
                    <xdr:row>59</xdr:row>
                    <xdr:rowOff>0</xdr:rowOff>
                  </to>
                </anchor>
              </controlPr>
            </control>
          </mc:Choice>
        </mc:AlternateContent>
      </controls>
    </mc:Choice>
  </mc:AlternateContent>
  <tableParts count="1">
    <tablePart r:id="rId20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健診ドック料金表</vt:lpstr>
      <vt:lpstr>オプション料金表</vt:lpstr>
      <vt:lpstr>情報記入欄</vt:lpstr>
      <vt:lpstr>オプション料金表!Print_Area</vt:lpstr>
      <vt:lpstr>記入例!Print_Area</vt:lpstr>
      <vt:lpstr>健診ドック料金表!Print_Area</vt:lpstr>
      <vt:lpstr>情報記入欄!Print_Area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rtn</dc:creator>
  <cp:lastModifiedBy>rtn</cp:lastModifiedBy>
  <cp:lastPrinted>2022-02-04T00:18:22Z</cp:lastPrinted>
  <dcterms:created xsi:type="dcterms:W3CDTF">2020-03-06T08:00:06Z</dcterms:created>
  <dcterms:modified xsi:type="dcterms:W3CDTF">2023-02-20T05:21:20Z</dcterms:modified>
</cp:coreProperties>
</file>